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CDKT" sheetId="1" r:id="rId1"/>
    <sheet name="KQKD" sheetId="2" r:id="rId2"/>
    <sheet name="LCTT" sheetId="3" r:id="rId3"/>
    <sheet name="TM" sheetId="4" r:id="rId4"/>
    <sheet name="VCSH" sheetId="5" r:id="rId5"/>
  </sheets>
  <definedNames>
    <definedName name="_xlnm.Print_Titles" localSheetId="0">'CDKT'!$8:$9</definedName>
  </definedNames>
  <calcPr fullCalcOnLoad="1"/>
</workbook>
</file>

<file path=xl/sharedStrings.xml><?xml version="1.0" encoding="utf-8"?>
<sst xmlns="http://schemas.openxmlformats.org/spreadsheetml/2006/main" count="462" uniqueCount="390">
  <si>
    <r>
      <t>6- Các thông tin khác</t>
    </r>
    <r>
      <rPr>
        <sz val="12"/>
        <rFont val="Times New Roman"/>
        <family val="1"/>
      </rPr>
      <t>: Số liệu so sánh là số liệu trên báo cáo tài chính năm 2007 đã được Công ty Dịch vụ Tư vấn Tài chính Kế toán và Kiểm toán ( AASC) kiểm toán.</t>
    </r>
  </si>
  <si>
    <t>Lập, ngày 16 tháng 10năm 2008</t>
  </si>
  <si>
    <t>Người lập biểu                                    Kế toán trưởng                                        Giám đốc</t>
  </si>
  <si>
    <t>( Ký, họ tên)                                          (Ký, họ tên)                                          ( Ký, họ tên)</t>
  </si>
  <si>
    <t xml:space="preserve">                        Trần Thị Thanh Nhạn                                 Trần Thị Kim Lan</t>
  </si>
  <si>
    <t>V.22 -  Vốn chủ sở hữu</t>
  </si>
  <si>
    <t>a) Bảng đối chiếu biến động của Vốn chủ sở hữu</t>
  </si>
  <si>
    <t>Vốn đầu tư của chủ sở hữu</t>
  </si>
  <si>
    <t>Thặng dư vốn cổ phần</t>
  </si>
  <si>
    <t>Quỹ đầu tư phát triển</t>
  </si>
  <si>
    <t>Quỹ dự phòng tài chính</t>
  </si>
  <si>
    <t>LN sau thuế chưa phân phối</t>
  </si>
  <si>
    <t>Cộng</t>
  </si>
  <si>
    <t>Số dư đầu năm trước</t>
  </si>
  <si>
    <t xml:space="preserve"> - Tăng vốn trong năm trước</t>
  </si>
  <si>
    <t xml:space="preserve"> - Lãi trong năm trước</t>
  </si>
  <si>
    <t xml:space="preserve"> - Tăng khác</t>
  </si>
  <si>
    <t xml:space="preserve"> - Giảm để tăng vốn điều lệ</t>
  </si>
  <si>
    <t xml:space="preserve"> - Chia cổ tức</t>
  </si>
  <si>
    <t xml:space="preserve"> - Giảm khác</t>
  </si>
  <si>
    <t>Số dư cuối năm trước</t>
  </si>
  <si>
    <t>Số dư đầu năm nay</t>
  </si>
  <si>
    <t xml:space="preserve"> - Tăng vốn trong năm nay</t>
  </si>
  <si>
    <t xml:space="preserve"> - Lãi trong năm nay</t>
  </si>
  <si>
    <t>Số dư cuối kỳ này</t>
  </si>
  <si>
    <t xml:space="preserve">             + Các chỉ tiêu của năm trước  là số liệu trên báo cáo tài chính năm 2007 đã được kiểm toán bởi Công ty Dịch vụ tư vấn tài chính kế toán và kiểm toán (AASC).</t>
  </si>
  <si>
    <t xml:space="preserve">             + Lợi nhuận sau thuế chưa phân phối giảm do tạm trích các quỹ trong 9 tháng đầu năm 2008</t>
  </si>
  <si>
    <t xml:space="preserve">             + Kể từ ngày 15 tháng 5 năm 2008 Công ty tiến hành chia cổ tức 6 tháng cuối năm 2007 với tỷ lệ 8%</t>
  </si>
  <si>
    <t>Cuối kỳ</t>
  </si>
  <si>
    <t>Đầu năm</t>
  </si>
  <si>
    <t>b) Chi tiết vốn đầu tư của chủ sở hữu</t>
  </si>
  <si>
    <t xml:space="preserve"> - Vốn góp của Tổng công ty Hàng hải Việt Nam</t>
  </si>
  <si>
    <t xml:space="preserve"> - Vốn góp của các đối tượng khác</t>
  </si>
  <si>
    <t>Quý này</t>
  </si>
  <si>
    <t>c) Các giao dịch về vốn với các chủ sở hữu và phân phối cổ tức , chia lợi nhuận</t>
  </si>
  <si>
    <t xml:space="preserve">  - Vốn đầu tư của chủ sở hữu :</t>
  </si>
  <si>
    <t xml:space="preserve">     + Vốn góp đầu năm</t>
  </si>
  <si>
    <t xml:space="preserve">     + Vốn góp tăng trong năm</t>
  </si>
  <si>
    <t xml:space="preserve">     +Vốn góp giảm trong năm </t>
  </si>
  <si>
    <t xml:space="preserve">     + Vốn góp cuối năm</t>
  </si>
  <si>
    <t xml:space="preserve">  - Cổ tức , lợi nhuận đã chia </t>
  </si>
  <si>
    <t>d) Cổ tức :</t>
  </si>
  <si>
    <t xml:space="preserve">  - Cổ tức đã công bố sau ngày kết thúc kỳ kế toán</t>
  </si>
  <si>
    <t xml:space="preserve">     + Cổ tức đã công bố trên cổ phiếu phổ thông</t>
  </si>
  <si>
    <t xml:space="preserve">đ) Cổ phiếu </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</si>
  <si>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</si>
  <si>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</si>
  <si>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</si>
  <si>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</si>
  <si>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</si>
  <si>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Mệnh giá cổ phiếu đang lưu hành: 10.000 đồng</t>
  </si>
  <si>
    <t>e) Các quỹ của doanh nghiệp</t>
  </si>
  <si>
    <t xml:space="preserve">  - Quỹ đầu tư phát triển</t>
  </si>
  <si>
    <t xml:space="preserve">  - Quỹ dự phòng tài chính</t>
  </si>
  <si>
    <t xml:space="preserve">  - Quỹ khen thưởng , phúc lợi</t>
  </si>
  <si>
    <t xml:space="preserve">1- Trình bày tính chất và giá trị của các khoản mục ảnh hưởng đến tài sản, nợ phải trả, nguồn vốn chủ sở hữu, thu nhập thuần hoặc các luồng tiền được coi là là yếu tố không bình thường do tính chất, quy mô hoặc tác động của chúng : </t>
  </si>
  <si>
    <t>Đến hết ngày 30/9/2008 khoản nợ vay ngân hàng có thời hạn trả dưới 12 tháng là 921.428 USD ( tương đương 15.219.226.276 đồng); nợ  dài hạn là 5.067.858 USD ( tương đương 83.705.810.586 đồng).</t>
  </si>
  <si>
    <r>
      <t xml:space="preserve">2-Trình bày những biến động trong nguồn vốn chủ sở hữu ( </t>
    </r>
    <r>
      <rPr>
        <b/>
        <i/>
        <sz val="12"/>
        <rFont val="Times New Roman"/>
        <family val="1"/>
      </rPr>
      <t>trang sau</t>
    </r>
    <r>
      <rPr>
        <b/>
        <sz val="12"/>
        <rFont val="Times New Roman"/>
        <family val="1"/>
      </rPr>
      <t>)</t>
    </r>
  </si>
  <si>
    <r>
      <t xml:space="preserve">3- Cổ tức đã trả : </t>
    </r>
    <r>
      <rPr>
        <sz val="12"/>
        <rFont val="Times New Roman"/>
        <family val="1"/>
      </rPr>
      <t>Kể từ ngày 15/5/2008 công ty đã trả cổ tức 6 tháng cuối năm 2007 với tỷ lệ 8%</t>
    </r>
  </si>
  <si>
    <r>
      <t xml:space="preserve">4- Trình bày doanh thu và kết quả kinh doanh theo bộ phận ( </t>
    </r>
    <r>
      <rPr>
        <b/>
        <i/>
        <sz val="12"/>
        <rFont val="Times New Roman"/>
        <family val="1"/>
      </rPr>
      <t>theo biểu B05-HH</t>
    </r>
    <r>
      <rPr>
        <b/>
        <sz val="12"/>
        <rFont val="Times New Roman"/>
        <family val="1"/>
      </rPr>
      <t>)</t>
    </r>
  </si>
  <si>
    <r>
      <t xml:space="preserve">5- Trình bày những sự kiện trọng yếu phát sinh sau ngày kết thúc kỳ kế toán giữa niên độ chưa được phản ánh trong báo cáo tài chính giữa niên độ : </t>
    </r>
    <r>
      <rPr>
        <sz val="12"/>
        <rFont val="Times New Roman"/>
        <family val="1"/>
      </rPr>
      <t>không có</t>
    </r>
  </si>
  <si>
    <t>- Nguyên tắc ghi nhận doanh thu cung cấp dịch vụ: Khi công ty hoàn thành việc cung cấp dịch vụ cho người mua; hoàn thành hợp đồng hoặc xuất hoá đơn bán hàng, được người mua chấp nhận thanh toán.</t>
  </si>
  <si>
    <t>- Nguyên tắc ghi nhận doanh thu hoạt động tài chính:</t>
  </si>
  <si>
    <t>+ Đối với lãi cho vay, lãi tiền gửi, lãi đầu tư trái phiếu thì thời điểm xác định doanh thu theo thời gian của hợp đồng cho vay hoặc kỳ nhận lãi.</t>
  </si>
  <si>
    <t>+ Cổ tức, lợi nhuận được chia xác định khi có quyết định, nghị quyết hoặc thông báo được chia.</t>
  </si>
  <si>
    <t>+ Lãi bán ngoại tệ, chênh lệch tỷ giá hối đoái phát sinh trong kỳ của hoạt động kinh doanh xác định khi các giao dịch hoặc nghiệp vụ hoàn thành.</t>
  </si>
  <si>
    <t>+ Chênh lệch tỷ giá do đánh giá lại các khoản tiền, nợ phải thu, phải trả có gốc ngoại tệ  xác định khi lập báo cáo tài chính cuối năm.</t>
  </si>
  <si>
    <t>12- Nguyên tắc và phương pháp ghi nhận chi phí tài chính:</t>
  </si>
  <si>
    <r>
      <t xml:space="preserve">13- Nguyên tắc và phương pháp ghi nhận chi phí thuế thu nhập doanh nghiệp hiện hành, chi phí thuế thu nhập doanh nghiệp hoãn lại: </t>
    </r>
    <r>
      <rPr>
        <sz val="12"/>
        <rFont val="Times New Roman"/>
        <family val="1"/>
      </rPr>
      <t>theo Chuẩn mực số 17, Thông tư hướng dẫn chuẩn mực số 20/2006/TT-BTC ngày 20/3/2006 của BTC.</t>
    </r>
  </si>
  <si>
    <r>
      <t xml:space="preserve">14- Các nghiệp vụ dự phòng rủi ro hối đoái : </t>
    </r>
    <r>
      <rPr>
        <sz val="12"/>
        <rFont val="Times New Roman"/>
        <family val="1"/>
      </rPr>
      <t>Không có</t>
    </r>
  </si>
  <si>
    <t xml:space="preserve">15- Các nguyên tắc và phương pháp kế toán khác: </t>
  </si>
  <si>
    <t xml:space="preserve">  V- CÁC SỰ KIỆN HOẶC GIAO DỊCH TRONG KỲ KẾ TOÁN GIỮA NIÊN ĐỘ :</t>
  </si>
  <si>
    <t>Nguyên tắc ghi nhận chi phí phải trả: Các khoản chi phí thực tế chưa phát sinh, nhưng được tính trước vào chi phí hoạt động SXKD kỳ này cho các đối tượng chịu chi phí để đảm bảo khi chi phí thực tế phát sinh không gây đột biến cho chi phí SXKD.</t>
  </si>
  <si>
    <t>-  Quỹ dự phòng trợ cấp mất việc làm: Cuối năm công ty trích lập quỹ dự phòng trợ cấp mất việc làm bằng 2% tổng quỹ lương cấp bậc theo Thông tư 82/2003/TT-BTC ngày 14/8/2003 của Bộ Tài Chính.</t>
  </si>
  <si>
    <t>9- Nguyên tắc và phương pháp ghi nhận các khoản dự phòng phải trả :</t>
  </si>
  <si>
    <t>10- Nguyên tắc ghi nhận vốn chủ sở hữu :</t>
  </si>
  <si>
    <t>- Nguyên tắc ghi nhận vốn chủ sở hữu: Vốn đầu tư của chủ sở hữu được ghi nhân theo số vốn thực góp của chủ sở hữu.</t>
  </si>
  <si>
    <t>- Nguyên tắc ghi nhân thặng dư vốn cổ phần: được ghi nhận theo tổng số phát sinh thặng dư của đợt phát hành cổ phiếu tăng vốn.</t>
  </si>
  <si>
    <t xml:space="preserve">- Nguyên tắc ghi nhận chênh lệch đánh giá lại tài sản: </t>
  </si>
  <si>
    <t>- Nguyên tắc ghi nhận chênh lệch tỷ giá: theo CM số 10 và Thông tư hướng dẫn 105/2003/TT-BTC ngày 4/11/2003 của Bộ Tài chính.</t>
  </si>
  <si>
    <t>11- Nguyên tắc và phương pháp ghi nhận doanh thu :</t>
  </si>
  <si>
    <t>Doanh thu được ghi nhận theo Chuẩn mực số 14 “Doanh thu và thu nhập khác”, Thông tư hướng dẫn Chuẩn mực số 105/2003/TT-BTC ngày 4/11/2003 của BTC.</t>
  </si>
  <si>
    <t>- Nguyên tắc ghi nhận doanh thu bán hàng:  Khi công ty đã chuyển giao quyền sở hữu hàng hoá, sản phẩm và xuất hoá đơn bán hàng, được người mua chấp nhận thanh toán.</t>
  </si>
  <si>
    <t>-  Nguyên tắc ghi nhận các khoản đầu tư chứng khoán dài hạn : Các khoản đầu tư có thời thu hồi vốn từ 1 năm trở lên. Ghi nhận các khoản đầu tư tài chính theo giá gốc.</t>
  </si>
  <si>
    <t>6- Nguyên tắc ghi nhận và vốn hoá các khoản chi phí đi vay :</t>
  </si>
  <si>
    <t>- Tỷ lệ vốn hoá được sử dụng để xác định chi phí đi vay được vốn hoá trong kỳ: không</t>
  </si>
  <si>
    <t xml:space="preserve"> - Ngày 15/01/2008 Công ty vay 6.450.000 USD của Ngân hàng Công thương Hồng Bàng để đầu tư mua tàu Transco Star. Trong quý 3/2008 chi phí đi vay được trích trước vào chi phí sản xuất kinh doanh trong kỳ là: 1.560.000.000 đồng.</t>
  </si>
  <si>
    <t>7- Nguyên tắc ghi nhận và vốn hoá các khoản chi phí khác :</t>
  </si>
  <si>
    <t xml:space="preserve">Kế toán căn cứ vào tính chất, mức độ từng loại chi phí để chọn tiêu thức phân bổ hợp lý. </t>
  </si>
  <si>
    <t xml:space="preserve">Chi phí trả trước được phân bổ dần vào chi phí kinh doanh theo phương pháp đường thẳng.              </t>
  </si>
  <si>
    <t>- Phương pháp và thời gian phân bổ lợi thế thương mại : Không có.</t>
  </si>
  <si>
    <t>8- Nguyên tắc ghi nhận chi phí phải trả :</t>
  </si>
  <si>
    <t>- Nguyên tắc ghi nhận bất động sản đầu tư: theo Chuẩn mực số 05- Bất động sản đầu tư và Thông tư hướng dẫn chuẩn mực số 23/2005/TT-BTC – 30/3/2005 của Bộ Tài Chính. Ghi nhận bất động sản đầu tư theo nguyên giá.</t>
  </si>
  <si>
    <t>- Nguyên tắc và phương pháp khấu hao bất động sản đầu tư : trích khấu hao TSCĐ theo phương pháp đường thẳng và xác định thời gian sử dụng hữu ích TSCĐ thực hiện theo Quyết định 206/2003/QĐ-BTC ngày 12/12/2003 của Bộ tài chính.</t>
  </si>
  <si>
    <t>5- Nguyên tắc ghi nhận các khoản đầu tư tài chính :</t>
  </si>
  <si>
    <t>- Nguyên tắc ghi nhận các khoản đầu tư vào Công ty con theo Chuẩn mực số 25, Công ty liên kết theo Chuẩn mực số 07, Cơ sở kinh doanh đồng kiểm soát theo Chuẩn mực số 08.</t>
  </si>
  <si>
    <t>- Nguyên tắc ghi nhận các khoản đầu tư chứng khoán ngắn hạn : Các khoản đầu tư có thời hạn thu hồi vốn dưới 1 năm, được ghi nhận theo giá gốc.</t>
  </si>
  <si>
    <t>- Các báo cáo tài chính được lập và trình bày theo đúng  qui định của từng chuẩn mực, thông tư hướng dẫn thực hiện chuẩn mực và Chế độ kế toán hiện hành.</t>
  </si>
  <si>
    <t>3- Hình thức kế toán áp dụng :</t>
  </si>
  <si>
    <t>Kể từ ngày 01/01/2008 Công ty chuyển từ hình thức kế toán Nhật ký chứng từ  sang hình thức kế toán Nhật ký chung.</t>
  </si>
  <si>
    <t>IV- CÁC CHÍNH SÁCH KẾ TOÁN ÁP DỤNG :</t>
  </si>
  <si>
    <t>1- Nguyên tắc ghi nhận các khoản tiền, tương đương tiền; nguyên tắc và phương pháp chuyển đổi các đồng tiền khác ra đồng tiền sử dụng trong kế toán :</t>
  </si>
  <si>
    <t>2- Chính sách kế toán đối với hàng tồn kho :</t>
  </si>
  <si>
    <t>- Nguyên tắc ghi nhận hàng tồn kho : theo giá gốc.</t>
  </si>
  <si>
    <t>- Phương pháp tính giá trị hàng tồn kho : giá đích danh</t>
  </si>
  <si>
    <t>- Phương pháp hạch toán hàng tồn kho : kê khai thường xuyên</t>
  </si>
  <si>
    <t>- Lập dự phòng giảm giá hàng tồn kho : chưa thực hiện</t>
  </si>
  <si>
    <t>- Việc quản lý hàng tồn kho theo Chuẩn mực kế toán số 02</t>
  </si>
  <si>
    <t>3- Nguyên tắc ghi nhận và khấu hao TSCĐ:</t>
  </si>
  <si>
    <t>- Nguyên tắc ghi nhận TSCĐ thuê tài chính:  theo chuẩn mực số 06; Thông tư hướng dẫn chuẩn mực số 105/2003/TT-BTC ngày 4/11/2003 của Bộ Tài chính.</t>
  </si>
  <si>
    <t xml:space="preserve"> - Phương pháp khấu hao và thời gian sử dụng hữu ích TSCĐ hữu hình và vô hình: trích khấu hao TSCĐ theo phương pháp đường thẳng và xác định thời gian sử dụng hữu ích TSCĐ thực hiện theo Quyết định 206/2003/QĐ-BTC ngày 12/12/2003 của Bộ Tài chính.</t>
  </si>
  <si>
    <t xml:space="preserve">4- Nguyên tắc ghi nhận và khấu hao Bất động sản đầu tư : </t>
  </si>
  <si>
    <t>( Ban hành theo QĐ số 15/2006/QĐ-BTC ngày 20/3/2006 của BTC)</t>
  </si>
  <si>
    <t>BẢN THUYẾT MINH BÁO CÁO TÀI CHÍNH CHỌN LỌC</t>
  </si>
  <si>
    <t xml:space="preserve"> QUÝ  III  NĂM 2008</t>
  </si>
  <si>
    <t>I -  ĐẶC ĐIỂM HOẠT ĐỘNG CỦA DOANH NGHIỆP</t>
  </si>
  <si>
    <r>
      <t>1-  Hình thức sở hữu vốn</t>
    </r>
    <r>
      <rPr>
        <sz val="12"/>
        <rFont val="Times New Roman"/>
        <family val="1"/>
      </rPr>
      <t xml:space="preserve"> : Công ty cổ phần </t>
    </r>
  </si>
  <si>
    <r>
      <t>2- Lĩnh vực kinh doanh</t>
    </r>
    <r>
      <rPr>
        <sz val="12"/>
        <rFont val="Times New Roman"/>
        <family val="1"/>
      </rPr>
      <t xml:space="preserve"> : vận tải và dịch vụ vận tải</t>
    </r>
  </si>
  <si>
    <r>
      <t>3- Ngành nghề kinh doanh</t>
    </r>
    <r>
      <rPr>
        <sz val="12"/>
        <rFont val="Times New Roman"/>
        <family val="1"/>
      </rPr>
      <t xml:space="preserve"> :</t>
    </r>
  </si>
  <si>
    <t>- Vận tải và dịch vụ vận tải hàng hoá trong và ngoài nước;</t>
  </si>
  <si>
    <t>- Dịch vụ đại lý tàu biển, môi giới và cung ứng tàu biển;</t>
  </si>
  <si>
    <t>- Kinh doanh xuất nhập khẩu</t>
  </si>
  <si>
    <t xml:space="preserve">4- Đặc điểm hoạt động của doanh nghiệp trong kỳ kế toán có ảnh hưởng đến báo cáo tài chính quý III năm 2008 : </t>
  </si>
  <si>
    <t>Kết thúc 9 tháng, tổng doanh thu và lợi nhuận 9 tháng đầu năm 2008 đã hoàn thành vượt chỉ tiêu kế hoạch cả năm 2008, trong đó doanh thu vượt 2,9% và lợi nhuận trước thuế vượt  71%.</t>
  </si>
  <si>
    <t>II – KỲ KẾ TOÁN, ĐƠN VỊ TIỀN TỆ SỬ DỤNG TRONG KẾ TOÁN :</t>
  </si>
  <si>
    <t>1- Kỳ kế toán năm : bắt đầu từ ngày 01/01/2008 kết thúc vào ngày 31/12/2008</t>
  </si>
  <si>
    <t>2- Đơn vị tiền tệ sử dụng trong kế toán : Đơn vị tiền tệ sử dụng trong ghi chép kế toán là Đồng Việt Nam .</t>
  </si>
  <si>
    <t>III – CHUẨN MỰC VÀ CHẾ ĐỘ KẾ TOÁN ÁP DỤNG :</t>
  </si>
  <si>
    <t>1- Chế độ kế toán áp dụng : Công ty áp dụng Chế độ Kế toán doanh nghiệp</t>
  </si>
  <si>
    <t>theo Quyết định số 15/2006/QĐ-BTC ngày 20/3/2006 của Bộ Tài Chính.</t>
  </si>
  <si>
    <t>2- Tuyên bố về việc tuân thủ Chuẩn mực kế toán và Chế độ kế toán :</t>
  </si>
  <si>
    <t>- Công ty tuân thủ theo các Chuẩn mực kế toán Việt Nam đã được công bố.</t>
  </si>
  <si>
    <t>BÁO CÁO KẾT QUẢ HOẠT ĐỘNG KINH DOANH</t>
  </si>
  <si>
    <t xml:space="preserve">  Quý  III  -  Năm   2008  </t>
  </si>
  <si>
    <t xml:space="preserve">                       Đơn vị tính  : VNĐ</t>
  </si>
  <si>
    <t>Chỉ tiêu</t>
  </si>
  <si>
    <t xml:space="preserve">Mã </t>
  </si>
  <si>
    <t>Thuyết</t>
  </si>
  <si>
    <t xml:space="preserve">Luỹ kế </t>
  </si>
  <si>
    <t>số</t>
  </si>
  <si>
    <t>Năm nay</t>
  </si>
  <si>
    <t>Năm trước</t>
  </si>
  <si>
    <t>1. Doanh thu bán hàng và cung cấp dịch vụ</t>
  </si>
  <si>
    <t>2. Các khoản giảm trừ doanh thu</t>
  </si>
  <si>
    <t>3. Doanh thu thuần về bán hàng và cung cấp DV(10=01-02)</t>
  </si>
  <si>
    <t>4. Giá vốn hàng bán</t>
  </si>
  <si>
    <t>5. Lợi nhuận gộp về bán hàng và cung cấp DV(20=10-11)</t>
  </si>
  <si>
    <t>6. Doanh thu hoạt động tài chính</t>
  </si>
  <si>
    <t>7. Chi phí tài chính</t>
  </si>
  <si>
    <t>Trong đó: Chi phí lãi vay</t>
  </si>
  <si>
    <t>8. Chi phí bán hàng</t>
  </si>
  <si>
    <t>9. Chi phí quản lý doanh nghiệp</t>
  </si>
  <si>
    <t>10.Lợi nhuận thuần từ hoạt động KD[30=20+(21-22)-(24+25)]</t>
  </si>
  <si>
    <t>11. Thu nhập khác</t>
  </si>
  <si>
    <t>12. Chi phí khác</t>
  </si>
  <si>
    <t>13. Lợi nhuận khác (40 = 31 - 32)</t>
  </si>
  <si>
    <t>14. Tổng lợi nhuận kế toán trước thuế (50 = 30 + 40)</t>
  </si>
  <si>
    <t>15. Chi phí thuế TNDN hiện hành</t>
  </si>
  <si>
    <t>16. Chi phí thuế TNDN hoãn lại</t>
  </si>
  <si>
    <t>17. Lợi nhuận sau thuế thu nhập doanh nghiệp (60=50-51-52)</t>
  </si>
  <si>
    <t>18. Lãi cơ bản trên cổ phiếu</t>
  </si>
  <si>
    <t>Hải Phòng, ngày 15 tháng 4 năm 2008</t>
  </si>
  <si>
    <t>GIÁM  ĐỐC</t>
  </si>
  <si>
    <t>KẾ TOÁN TRƯỞNG</t>
  </si>
  <si>
    <t xml:space="preserve">            NGƯỜI LẬP                                                       </t>
  </si>
  <si>
    <t>Lập ngày  16 tháng 10 năm 2008</t>
  </si>
  <si>
    <t>GIÁM ĐỐC</t>
  </si>
  <si>
    <t xml:space="preserve">                       Trần Thị Thanh Nhạn</t>
  </si>
  <si>
    <t xml:space="preserve">       TỔNG CÔNG TY HÀNG HẢI VIỆT NAM</t>
  </si>
  <si>
    <t xml:space="preserve">                                    Mẫu số B 03 - DN</t>
  </si>
  <si>
    <t xml:space="preserve">                                                       ( Ban hành theo QĐ số 15/2006/QĐ - BTC ngày 20/3/2006 của Bộ trưởng BTC)</t>
  </si>
  <si>
    <t>BÁO CÁO LƯU CHUYỂN TIỀN TỆ</t>
  </si>
  <si>
    <t>(Theo phương pháp trực tiếp)</t>
  </si>
  <si>
    <t xml:space="preserve">  Quý III - Năm  2008</t>
  </si>
  <si>
    <t>Thuyết minh</t>
  </si>
  <si>
    <t>Luỹ kế từ đầu năm đến cuối quý này</t>
  </si>
  <si>
    <t>Luỹ kế 2007( đã kiểm toán)</t>
  </si>
  <si>
    <t>I. Lưu chuyển tiền từ hoạt động kinh doanh</t>
  </si>
  <si>
    <t>1. Tiền thu từ bán hàng, cung cấp DV và DT khác</t>
  </si>
  <si>
    <t>2. Tiền chi trả cho người cung cấp hàng hoá và DV</t>
  </si>
  <si>
    <t xml:space="preserve">3. Tiền chi trả cho người lao động </t>
  </si>
  <si>
    <t>4. Tiền chi trả lãi vay</t>
  </si>
  <si>
    <t>5. Tiền chi nộp thuế thu nhập doanh nghiệp</t>
  </si>
  <si>
    <t>6. Tiền thu khác từ hoạt động kinh doanh</t>
  </si>
  <si>
    <t>7. Tiền chi khác cho hoạt động kinh doanh</t>
  </si>
  <si>
    <t>Lưu chuyển tiền từ hoạt động kinh doanh</t>
  </si>
  <si>
    <t>II. Lưu chuyển tiền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</si>
  <si>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</si>
  <si>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</si>
  <si>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</si>
  <si>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4. Tiền thu hồi cho vay, bán lại các công cụ nợ của đơn vị khác</t>
  </si>
  <si>
    <t>5. Tiền chi đầu tư ngắn hạn</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</si>
  <si>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</si>
  <si>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</si>
  <si>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</si>
  <si>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</si>
  <si>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cho các chủ sở hữu</t>
  </si>
  <si>
    <t>2. Tiền chi trả vốn góp cho các chủ sở hữu, mua 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</si>
  <si>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</si>
  <si>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</si>
  <si>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</si>
  <si>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</si>
  <si>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</si>
  <si>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( 50 = 20 + 30 + 40)</t>
  </si>
  <si>
    <t>Tiền và tương đương tiền đầu kỳ</t>
  </si>
  <si>
    <t>ảnh hưởng của thay đổi tỷ giá hối đoái quy đổi ngoại tệ</t>
  </si>
  <si>
    <t>Tiền và tương đương tiền cuối kỳ   (70 = 50 + 60 + 61)</t>
  </si>
  <si>
    <t xml:space="preserve">                                NGƯỜI LẬP BIỂU                                                         </t>
  </si>
  <si>
    <t>Lập ngày  15 tháng 4 năm 2008</t>
  </si>
  <si>
    <t>Lập ngày  16  tháng  10  năm  2008</t>
  </si>
  <si>
    <t xml:space="preserve">                             Trần Thị Thanh Nhạn</t>
  </si>
  <si>
    <t xml:space="preserve">CÔNG TY CP DỊCH VỤ VẬN TẢI VÀ THƯƠNG MẠI            </t>
  </si>
  <si>
    <t>Địa chỉ : Số 1 Hoàng Văn Thụ – Hải Phòng                                                                      Mẫu số : B09a-DN</t>
  </si>
  <si>
    <t xml:space="preserve">     2. Tài sản thuế thu nhập hoãn lại                                                              </t>
  </si>
  <si>
    <t xml:space="preserve">     3. Tài sản dài hạn khác                                                                        </t>
  </si>
  <si>
    <t xml:space="preserve">       Tổng cộng tài sản (270 = 100 + 200)                                                          </t>
  </si>
  <si>
    <t xml:space="preserve">                    Nguồn Vốn                                                                       </t>
  </si>
  <si>
    <t xml:space="preserve">A. Nợ phải trả (300 = 310 + 330)                                                                    </t>
  </si>
  <si>
    <t xml:space="preserve">  I. Nợ ngắn hạn                                                                                    </t>
  </si>
  <si>
    <t xml:space="preserve">   1. Vay và nợ ngắn hạn                                                                            </t>
  </si>
  <si>
    <t xml:space="preserve">   2. Phải trả người bán                                                                            </t>
  </si>
  <si>
    <t xml:space="preserve">   3. Người mua trả tiền trước                                                                      </t>
  </si>
  <si>
    <t xml:space="preserve">   4. Thuế &amp; các khoản phải nộp Nhà nước                                                            </t>
  </si>
  <si>
    <t xml:space="preserve">   5. Phải trả người lao động                                                                       </t>
  </si>
  <si>
    <t xml:space="preserve">   6. Chi phí phải trả                                                                              </t>
  </si>
  <si>
    <t xml:space="preserve">   7. Phải trả nội bộ (Ngắn hạn)                                                                    </t>
  </si>
  <si>
    <t xml:space="preserve">   8 Phải trả theo tiến độ kế hoạch hợp đồng                                                        </t>
  </si>
  <si>
    <t xml:space="preserve">   9. Các khoản phải trả, phải nộp khác                                                             </t>
  </si>
  <si>
    <t xml:space="preserve">   10. Dự phòng phải trả ngắn hạn                                                                   </t>
  </si>
  <si>
    <t xml:space="preserve">  II. Nợ dài hạn                                                                                    </t>
  </si>
  <si>
    <t xml:space="preserve">   1. Phải trả dài hạn người bán                                                                    </t>
  </si>
  <si>
    <t xml:space="preserve">   2. Phải trả dài hạn nội bộ                                                                       </t>
  </si>
  <si>
    <t xml:space="preserve">   3. Phải trả dài hạn khác                                                                         </t>
  </si>
  <si>
    <t xml:space="preserve">   4. Vay và nợ dài hạn                                                                             </t>
  </si>
  <si>
    <t xml:space="preserve">   5. Thuế thu nhập hoãn lại phải trả                                                               </t>
  </si>
  <si>
    <t xml:space="preserve">   6. Dự phòng trợ cấp mất việc làm                                                                 </t>
  </si>
  <si>
    <t xml:space="preserve">   7. Dự phòng phải trả dài hạn                                                                     </t>
  </si>
  <si>
    <t xml:space="preserve">B. Vốn chủ sở hữu (400 = 410 + 430)                                                                 </t>
  </si>
  <si>
    <t xml:space="preserve">  I. Vốn chủ sở hữu                                                                                 </t>
  </si>
  <si>
    <t xml:space="preserve">   1. Vốn đầu tư của chủ sở hữu                                                                     </t>
  </si>
  <si>
    <t xml:space="preserve">   2. Thặng dư vốn cổ phần                                                                          </t>
  </si>
  <si>
    <t xml:space="preserve">   3. Vốn khác của chủ sở hữu                                                                       </t>
  </si>
  <si>
    <t xml:space="preserve">   4. Cổ phiếu quỹ                                                                                  </t>
  </si>
  <si>
    <t xml:space="preserve">   5. Chênh lệch đánh giá lại tài sản                                                               </t>
  </si>
  <si>
    <t xml:space="preserve">   6. Chênh lệch tỷ giá hối đoái                                                                    </t>
  </si>
  <si>
    <t xml:space="preserve">   7. Quỹ đầu tư phát triển                                                                         </t>
  </si>
  <si>
    <t xml:space="preserve">   8. Quỹ dự phòng tài chính                                                                        </t>
  </si>
  <si>
    <t xml:space="preserve">   9. Quỹ khác thuộc vốn chủ sở hữu                                                                 </t>
  </si>
  <si>
    <t xml:space="preserve">   10. Lợi nhuận sau thuế chưa phân phối                                                            </t>
  </si>
  <si>
    <t xml:space="preserve">   11. Nguồn vốn đầu tư xây dựng cơ bản                                                             </t>
  </si>
  <si>
    <t xml:space="preserve">  II. Nguồn kinh phí, quỹ khác                                                                      </t>
  </si>
  <si>
    <t xml:space="preserve">   1. Quỹ khen thưởng, phúc lợi                                                                     </t>
  </si>
  <si>
    <t xml:space="preserve">   2. Nguồn kinh phí                                                                                </t>
  </si>
  <si>
    <t xml:space="preserve">   3. Nguồn kinh phí đã hình thành TSCĐ                                                             </t>
  </si>
  <si>
    <t xml:space="preserve">          Tổng cộng nguồn vốn                                                                       </t>
  </si>
  <si>
    <t xml:space="preserve">Các chỉ tiêu ngoài bảng cân đối kế toán                                                             </t>
  </si>
  <si>
    <t xml:space="preserve">    1. Tài sản thuê ngoài                                                                           </t>
  </si>
  <si>
    <t xml:space="preserve">    2. Vật tư hàng hoá nhận giữ hộ, nhận gia công                                                   </t>
  </si>
  <si>
    <t xml:space="preserve">    3. Hàng hoá nhận bán hộ, nhận ký gửi, ký cược                                                   </t>
  </si>
  <si>
    <t xml:space="preserve">    4. Nợ khó đòi đã xử lý                                                                          </t>
  </si>
  <si>
    <t xml:space="preserve">    5. Ngoại tệ các loại                                                                            </t>
  </si>
  <si>
    <t xml:space="preserve">    6. Dự toán chi sự nghiệp, dự án                                                                 </t>
  </si>
  <si>
    <t>TỔNG CÔNG TY HÀNG HẢI VIỆT NAM</t>
  </si>
  <si>
    <t>CTY CỔ PHẦN DỊCH VỤ VẬN TẢI &amp; THƯƠNG MẠI</t>
  </si>
  <si>
    <t xml:space="preserve"> Mẫu số B 02 - DN</t>
  </si>
  <si>
    <t>Mẫu số : 02B-DN</t>
  </si>
  <si>
    <t>Ban hành theo QĐ số 15/2006/QĐ - BTC ngày 20/3/2006 của Bộ trưởng BTC</t>
  </si>
  <si>
    <t xml:space="preserve">TỔNG CÔNG TY HÀNG HẢI VIỆT NAM                                                          </t>
  </si>
  <si>
    <t>CÔNG TY CP DỊCH VỤ VẬN TẢI VÀ THƯƠNG MẠI</t>
  </si>
  <si>
    <t>MẪU SỐ : B01-DN</t>
  </si>
  <si>
    <t>Ban hành theo QĐ số 15/2006/QĐ-BTC</t>
  </si>
  <si>
    <t>ngày 20/03/2006 của Bộ trưởng BTC</t>
  </si>
  <si>
    <t>BẢNG CÂN ĐỐI KẾ TOÁN</t>
  </si>
  <si>
    <t>Tại ngày 30 tháng 9 năm 2008</t>
  </si>
  <si>
    <t>Mã số</t>
  </si>
  <si>
    <t>Thuyết  minh</t>
  </si>
  <si>
    <t>Số cuối kỳ</t>
  </si>
  <si>
    <t>Số đầu năm</t>
  </si>
  <si>
    <t xml:space="preserve">A. Tài sản ngắn hạn                                                                                 </t>
  </si>
  <si>
    <t xml:space="preserve">  I. Tiền và các khoản tương đương tiền                                                             </t>
  </si>
  <si>
    <t xml:space="preserve">   1. Tiền                                                                                          </t>
  </si>
  <si>
    <t xml:space="preserve">   2. Các khoản tương đương tiền                                                                    </t>
  </si>
  <si>
    <t xml:space="preserve">  II. Các khoản đầu tư tài chính ngắn hạn                                                           </t>
  </si>
  <si>
    <t xml:space="preserve">   1. Đầu tư ngắn hạn                                                                               </t>
  </si>
  <si>
    <t xml:space="preserve">   2. Dự phòng giảm giá chứng khoán đầu tư ngắn hạn (*)                                             </t>
  </si>
  <si>
    <t xml:space="preserve">  III. Các khoản phải thu                                                                           </t>
  </si>
  <si>
    <t xml:space="preserve">   1. Phải thu của khách hàng                                                                       </t>
  </si>
  <si>
    <t xml:space="preserve">   2. Trả trước cho người bán                                                                       </t>
  </si>
  <si>
    <t xml:space="preserve">   3. Phải thu nội bộ ngắn hạn                                                                      </t>
  </si>
  <si>
    <t xml:space="preserve">   4. Phải thu theo tiến độ kế hoạch hợp đồng xây dựng                                              </t>
  </si>
  <si>
    <t xml:space="preserve">   5. Phải thu khác                                                                                 </t>
  </si>
  <si>
    <t xml:space="preserve">   6. Dự phòng các khoản phải thu khó đòi (*)                                                       </t>
  </si>
  <si>
    <t xml:space="preserve">  IV. Hàng tồn kho                                                                                  </t>
  </si>
  <si>
    <t xml:space="preserve">   1. Hàng tồn kho                                                                                  </t>
  </si>
  <si>
    <t xml:space="preserve">   2. Dự phòng giảm giá hàng tồn kho (*)                                                            </t>
  </si>
  <si>
    <t xml:space="preserve">   V. Tài sản ngắn hạn khác                                                                         </t>
  </si>
  <si>
    <t xml:space="preserve">   1. Chi phí trả trước ngắn hạn                                                                    </t>
  </si>
  <si>
    <t xml:space="preserve">   2. Thuế GTGT được khấu trừ                                                                       </t>
  </si>
  <si>
    <t xml:space="preserve">   3. Thuế và các khoản phải thu Nhà nước                                                           </t>
  </si>
  <si>
    <t xml:space="preserve">   4. Tài sản ngắn hạn khác                                                                         </t>
  </si>
  <si>
    <t xml:space="preserve">   B. Tài sản dài hạn                                                                               </t>
  </si>
  <si>
    <t xml:space="preserve">  I. Các khoản phải thu dài hạn                                                                     </t>
  </si>
  <si>
    <t xml:space="preserve">   1. Phải thu dài hạn của khách hàng                                                               </t>
  </si>
  <si>
    <t xml:space="preserve">   2. Vốn kinh doanh của đơn vị trực thuộc                                                          </t>
  </si>
  <si>
    <t xml:space="preserve">   3. Phải thu dài hạn nội bộ                                                                       </t>
  </si>
  <si>
    <t xml:space="preserve">   4. Phải thu dài hạn khác                                                                         </t>
  </si>
  <si>
    <t xml:space="preserve">   5. Dự phòng phải thu dài hạn khó đòi (*)                                                         </t>
  </si>
  <si>
    <t xml:space="preserve">  II. Tài sản cố định                                                                               </t>
  </si>
  <si>
    <t xml:space="preserve">   1. Tài sản cố định hữu hình                                                                      </t>
  </si>
  <si>
    <t xml:space="preserve">         - Nguyên giá                                                                               </t>
  </si>
  <si>
    <t xml:space="preserve">         - Giá trị hao mòn luỹ kế (*)                                                               </t>
  </si>
  <si>
    <t xml:space="preserve">   2. Tài sản cố định thuê tài chính                                                                </t>
  </si>
  <si>
    <t xml:space="preserve">   3. Tài sản cố định vô hình                                                                       </t>
  </si>
  <si>
    <t xml:space="preserve">   4. Chi phí xây dựng dở dang                                                                      </t>
  </si>
  <si>
    <t xml:space="preserve">  III. Bất động sản đầu tư                                                                          </t>
  </si>
  <si>
    <t xml:space="preserve">  IV. Các khoản đầu tư tài chính dài hạn                                                            </t>
  </si>
  <si>
    <t xml:space="preserve">     1. Đầu tư vào công ty con                                                                      </t>
  </si>
  <si>
    <t xml:space="preserve">     2. Đầu tư vào công ty liên kết, liên doanh                                                     </t>
  </si>
  <si>
    <t xml:space="preserve">     3. Đầu tư dài hạn khác                                                                         </t>
  </si>
  <si>
    <t xml:space="preserve">     4. Dự phòng giảm giá chứng khoán đầu tư dài hạn (*)                                            </t>
  </si>
  <si>
    <t xml:space="preserve"> V. Tài sản dài hạn khác                                                                            </t>
  </si>
  <si>
    <t xml:space="preserve">     1. Chi phí trả trước dài hạn                                                                   </t>
  </si>
  <si>
    <t>V.01</t>
  </si>
  <si>
    <t>V.02</t>
  </si>
  <si>
    <t>V.03</t>
  </si>
  <si>
    <t>V.04</t>
  </si>
  <si>
    <t>V.05</t>
  </si>
  <si>
    <t>V.06</t>
  </si>
  <si>
    <t>V.07</t>
  </si>
  <si>
    <t>V.08</t>
  </si>
  <si>
    <t>V.09</t>
  </si>
  <si>
    <t>V.10</t>
  </si>
  <si>
    <t>V.11</t>
  </si>
  <si>
    <t>V.12</t>
  </si>
  <si>
    <t>V.13</t>
  </si>
  <si>
    <t>V.14</t>
  </si>
  <si>
    <t>V.21</t>
  </si>
  <si>
    <t xml:space="preserve">        </t>
  </si>
  <si>
    <t>V.15</t>
  </si>
  <si>
    <t>V.16</t>
  </si>
  <si>
    <t>V.17</t>
  </si>
  <si>
    <t>V.18</t>
  </si>
  <si>
    <t>V.19</t>
  </si>
  <si>
    <t>V.20</t>
  </si>
  <si>
    <t>V.22</t>
  </si>
  <si>
    <t>V.23</t>
  </si>
  <si>
    <t>Tài sản</t>
  </si>
  <si>
    <t>Người lập biểu</t>
  </si>
  <si>
    <t>Kế toán trưởng</t>
  </si>
  <si>
    <t>Giám đốc</t>
  </si>
  <si>
    <t>Trần Thị Thanh Nhạn</t>
  </si>
  <si>
    <t>Trần Thị Kim Lan</t>
  </si>
  <si>
    <t>Lê Tất Hưng</t>
  </si>
  <si>
    <t xml:space="preserve"> </t>
  </si>
  <si>
    <t xml:space="preserve">Quý I </t>
  </si>
  <si>
    <t>Quý II / 2008</t>
  </si>
  <si>
    <t>Quý III / 2008</t>
  </si>
  <si>
    <t>Quý IV / 2008</t>
  </si>
  <si>
    <t>minh</t>
  </si>
  <si>
    <t>01</t>
  </si>
  <si>
    <t>VI.25</t>
  </si>
  <si>
    <t>02</t>
  </si>
  <si>
    <t>VI.27</t>
  </si>
  <si>
    <t>VI.26</t>
  </si>
  <si>
    <t>VI.28</t>
  </si>
  <si>
    <t>VI.30</t>
  </si>
  <si>
    <t>Quý I/ 2008</t>
  </si>
  <si>
    <t>Quý  II/2008</t>
  </si>
  <si>
    <t>Quý  III/2008</t>
  </si>
  <si>
    <t>Quý IV/2008</t>
  </si>
  <si>
    <t>03</t>
  </si>
  <si>
    <t>04</t>
  </si>
  <si>
    <t>05</t>
  </si>
  <si>
    <t>06</t>
  </si>
  <si>
    <t>07</t>
  </si>
  <si>
    <t>VII.34</t>
  </si>
  <si>
    <t xml:space="preserve">Kh«ng cßn sù s«i ®éng nh­ trong quý II/2008, thÞ tr­êng vËn t¶i biÓn quý III  cã chiÒu h­íng ®i xuèng do t¸c ®éng xÊu tõ sù suy tho¸i kinh tÕ toµn cÇu. Ch©n hµng vËn chuyÓn khan hiÕm, gi¸ c­íc vËn t¶i liªn tôc gi¶m, trong khi ®ã gi¸ nhiªn liÖu trong n­íc vÉn ë møc cao. Tuy nhiªn, c«ng ty ®·  ký c¸c hîp ®ång dµi h¹n vËn chuyÓn th¹ch cao, clinker, than ®Õn hÕt n¨m 2008 cho 2 tµu Hµ T©y, Hïng V­¬ng 03 vµ  tµu Transco Star chñ yÕu cho thuª ®Þnh h¹n, do ®ã doanh thu trong quý III vÉn gi÷ ®­îc sù t¨ng tr­ëng. §ång thêi c«ng t¸c qu¶n lý kü thuËt, vËt t­ lu«n ®­îc chó träng nªn  c¸c kho¶n môc chi phÝ ®Çu vµo  lu«n ®­îc kiÓm so¸t chÆt chÏ. </t>
  </si>
  <si>
    <t>T¹i thêi ®iÓm lËp b¸o c¸o, toµn bé c¸c chØ tiªu tµi chÝnh ®Òu hoµn thµnh v­ît møc kÕ ho¹ch ®Ò ra. Doanh thu quý III/2008 v­ît møc kÕ ho¹ch quý 19,6% vµ b»ng 199% so víi cïng kú n¨m tr­íc; lîi nhuËn tr­íc thuÕ quý III/2008 v­ît 132% so víi kÕ ho¹ch quý vµ b»ng 340% so víi cïng kú n¨m tr­íc</t>
  </si>
  <si>
    <t>- C¸c nghiÖp vô kinh tÕ ph¸t sinh b»ng ngo¹i tÖ ®­îc quy ®æi ra ®ång ViÖt Nam theo theo tû gi¸ giao dÞch thùc tÕ hoÆc tû gi¸ b×nh qu©n liªn ng©n hµng t¹i thêi ®iÓm ph¸t sinh nghiÖp vô. T¹i thêi ®iÓm cuèi n¨m tµi chÝnh c¸c kho¶n môc tiÒn tÖ cã gèc ngo¹i tÖ ®­îc quy ®æi theo tû gi¸ b×nh qu©n liªn ng©n hµng do Ng©n hµng Nhµ n­íc ViÖt Nam c«ng bè vµo ngµy kÕt thóc niªn ®é kÕ to¸n.</t>
  </si>
  <si>
    <t>- Nguyªn t¾c x¸c ®Þnh c¸c kho¶n t­¬ng ®­¬ng tiÒn : c¸c kho¶n ®Çu t­ ng¾n h¹n cã thêi h¹n thu håi hoÆc ®¸o h¹n kh«ng qu¸ 3 th¸ng cã kh¶ n¨ng chuyÓn ®æi dÔ dµng thµnh mét l­îng tiÒn x¸c ®Þnh vµ kh«ng cã nhiÒu rñi ro trong chuyÓn ®æi thµnh tiÒn kÓ tõ ngµy mua ®Õn thêi ®iÓm b¸o c¸o.</t>
  </si>
  <si>
    <t>- Nguyªn t¾c ghi nhËn TSC§ h÷u h×nh, v« h×nh: Theo chuÈn mùc kÕ to¸n 03, 04 vµ th«ng t­ h­íng dÉn thùc hiÖn chuÈn mùc TT 89/2002/TT-BTC ngµy 9/10/2002 cña Bé Tµi chÝnh; Q§ 206/2003/Q§-BTC -12/12/2003 cña Bé Tµi ChÝnh. Ghi nhËn TSC§ h÷u h×nh, TSC§ v« h×nh theo nguyªn gi¸. Trong B¶ng c©n ®èi kÕ to¸n TSC§ h÷u h×nh, v« h×nh ®­îc ph¶n ¸nh theo 3 chØ tiªu: Nguyªn gi¸, hao mßn lòy kÕ, gi¸ trÞ cßn l¹i.</t>
  </si>
  <si>
    <t>- ChÝnh s¸ch kÕ to¸n ®­îc ¸p dông cho chi phÝ ®i vay: Thùc hiÖn theo chuÈn mùc 16 “ Chi phÝ ®i vay” vµ Th«ng t­ h­íng dÉn chuÈn mùc TT105/2003/TT-BTC ngµy 4/11/2003: Chi phÝ ®i vay ®­îc ghi nhËn vµo chi phÝ s¶n xuÊt kinh doanh trong kú khi ph¸t sinh, trõ khi ®­îc vèn ho¸. ViÖc vèn ho¸ chi phÝ ®i vay vµo gi¸ trÞ tµi s¶n dë dang ®­îc b¾t ®Çu khi ph¸t sinh chi phÝ ®i vay trong thêi gian ®Çu t­ x©y dùng, s¶n xuÊt dë dang cho ®Õn tµi s¶n ®Çu t­ ®· hoµn thµnh ®­a vµo sö dông.</t>
  </si>
  <si>
    <t>- C¸c chi phÝ tr¶ tr­íc chØ liªn quan ®Õn chi phÝ kinh doanh trong n¨m ®­îc ghi nhËn lµ chi phÝ tr¶ tr­íc ng¾n h¹n vµ ®­îc tÝnh vµo chi phÝ kinh doanh trong n¨m tµi chÝnh. C¸c kho¶n chi phÝ ph¸t sinh lín, cã liªn quan ®Õn nhiÒu kú h¹ch to¸n kÕ to¸n nh­: c«ng cô, dông cô xuÊt dïng cã gi¸ trÞ lín, chi phÝ söa ch÷a lín TSC§ ph¸t sinh mét lÇn cho 1 kú vµo ®µ (2,5 n¨m) ®­îc hach to¸n vµo chi phÝ tr¶ tr­íc dµi h¹n ®Ó ph©n bæ dÇn vµo chi phÝ kinh doanh trong nhiÒu n¨m.</t>
  </si>
  <si>
    <t>-  TrÝch tr­íc chi phÝ söa ch÷a lín: C«ng ty trÝch chi phÝ söa ch÷a lín cho ®éi tµu biÓn cña c«ng ty. C«ng ty x©y dùng dù to¸n chi phÝ söa ch÷a cho mét lÇn lªn ®µ (chu kú  söa ch÷a trªn ®µ lµ 2,5 n¨m 1 lÇn), sau ®ã tÝnh trÝch chi phÝ söa ch÷a cho 1 n¨m. Sau 2,5 n¨m sÏ quyÕt to¸n sè chi phÝ söa ch÷a lín ®· trÝch vµ sè thùc tÕ ®· ph¸t sinh.</t>
  </si>
  <si>
    <t>- Nguyªn t¾c ghi nhËn:  theo chuÈn mùc sè 18 “ C¸c kho¶n dù phßng vµ nî tiÒm tµng” :  Doanh nghiÖp cã nghÜa vô nî hiÖn t¹i do kÕt qu¶ tõ mét sù kiÖn ®· x¶y ra; sù gi¶m sót vÒ nh÷ng lîi Ých kinh tÕ ; cã mét ­íc tÝnh ®¸ng tin cËy vÒ gi¸ trÞ cña nghÜa vô nî ®ã.</t>
  </si>
  <si>
    <t>- Ph­¬ng ph¸p ghi nhËn: ®­îc h­íng dÉn t¹i Th«ng t­ sè 21/2006/TT-BTC ngµy 20/3/2006: Gi¸ trÞ ®­îc ghi nhËn cña mét kho¶n dù phßng ph¶i tr¶ lµ gi¸ trÞ ®­îc ­íc tÝnh  hîp lý nhÊt vÒ kho¶n tiÒn sÏ ph¶i thanh to¸n nghÜa vô nî hiÖn t¹i t¹i  ngµy kÕt thóc kú kÕ to¸n. Kho¶n dù phßng ph¶i tr¶ ®­îc lËp mçi n¨m mét lÇn vµo cuèi niªn ®é kÕ to¸n.</t>
  </si>
  <si>
    <t>- Nguyªn t¾c ghi nhËn lîi nhuËn ch­a ph©n phèi: Lîi nhuËn sau thuÕ ch­a ph©n phèi lµ sè lîi nhuËn tõ c¸c ho¹t ®éng cña doanh nghiÖp sau khi trõ (-) c¸c kho¶n ®iÒu chØnh do ¸p dông håi tè thay ®æi chÝnh s¸ch kÕ to¸n vµ ®iÒu chØnh håi tè sai sãt träng yÕu cña c¸c n¨m tr­íc.</t>
  </si>
  <si>
    <t>Ghi nhËn chi phÝ tµi chÝnh c¸c kho¶n chi phÝ hoÆc c¸c kho¶n lç liªn quan ®Õn c¸c ho¹t ®éng ®Çu t­ tµi chÝnh, chi phÝ cho vay vµ ®i vay vèn, chi phÝ gãp vèn liªn doanh, liªn kÕt, lç chuyÓn nh­îng chøng kho¸n ng¾n h¹n, chi phÝ phÝ giao dÞch b¸n chøng kho¸n, dù phßng gi¶m gi¸ ®Çu t­ chøng kho¸n, lç ph¸t sinh khi b¸n ngo¹i tÖ, lç tû gi¸ hèi ®o¸i.</t>
  </si>
  <si>
    <t>Ngµy 18/01/2008 t¹i c¶ng Kaohsiung (§µi Loan) c«ng ty ®· chÝnh thøc nhËn tµu Transco Star ( tªn cò lµ New Lucky XI ) tõ ng­êi b¸n Franbo Navigator S.A. Panama, tæng gi¸ trÞ ®Çu t­  ghi nhËn vµo nguyªn gi¸ TSC§ lµ: 139.210.881.699 ®ång. Nguån vèn ®Çu t­ mua tµu Transco Star lµ: 75% tõ nguån vèn vay dµi h¹n (7 n¨m) cña Ng©n hµng C«ng th­¬ng Hång Bµng lµ 6.450.000 USD vµ 25% tõ vèn chñ së h÷u.</t>
  </si>
  <si>
    <t xml:space="preserve">  - Môc ®Ých trÝch lËp vµ sö dông c¸c quü cña doanh nghiÖp: nh»m t¹o ®iÒu kiÖn cho c«ng ty chñ ®éng më réng s¶n xuÊt kinh doanh, c¶i thiÖn ®iÒu kiÖn lµm viÖc, dù phßng nh÷ng rñi ro, tæn thÊt do thiªn tai, dÞch ho¹, hoÆc khen th­ëng cho nh÷ng ®¬n vÞ c¸ nh©n cã thµnh tÝch, t¨ng c­êng phóc lîi cho CBCNV trong C«ng 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</si>
</sst>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55">
    <font>
      <sz val="10"/>
      <name val="Arial"/>
      <family val="0"/>
    </font>
    <font>
      <sz val="10"/>
      <name val="VnArial Small"/>
      <family val="2"/>
    </font>
    <font>
      <sz val="11"/>
      <name val="VnArial Small"/>
      <family val="2"/>
    </font>
    <font>
      <b/>
      <sz val="11"/>
      <name val="VnArial Small"/>
      <family val="2"/>
    </font>
    <font>
      <sz val="14"/>
      <name val="VnArial Small U"/>
      <family val="2"/>
    </font>
    <font>
      <sz val="8"/>
      <name val=".VnArialH"/>
      <family val="2"/>
    </font>
    <font>
      <sz val="9"/>
      <name val=".VnArialH"/>
      <family val="2"/>
    </font>
    <font>
      <sz val="8"/>
      <name val="Arial"/>
      <family val="0"/>
    </font>
    <font>
      <b/>
      <sz val="10"/>
      <name val="Arial"/>
      <family val="2"/>
    </font>
    <font>
      <b/>
      <sz val="10"/>
      <name val=".VnArial NarrowH"/>
      <family val="2"/>
    </font>
    <font>
      <b/>
      <sz val="12"/>
      <name val=".VnArial Narrow"/>
      <family val="2"/>
    </font>
    <font>
      <b/>
      <sz val="11"/>
      <name val=".VnArial Narrow"/>
      <family val="2"/>
    </font>
    <font>
      <sz val="10"/>
      <name val=".VnArial Narrow"/>
      <family val="2"/>
    </font>
    <font>
      <b/>
      <i/>
      <sz val="8"/>
      <name val=".VnArial Narrow"/>
      <family val="2"/>
    </font>
    <font>
      <b/>
      <i/>
      <sz val="9"/>
      <name val=".VnArial Narrow"/>
      <family val="2"/>
    </font>
    <font>
      <b/>
      <sz val="16"/>
      <name val=".VnArialH"/>
      <family val="2"/>
    </font>
    <font>
      <b/>
      <i/>
      <sz val="14"/>
      <name val=".VnArial Narrow"/>
      <family val="2"/>
    </font>
    <font>
      <b/>
      <i/>
      <sz val="12"/>
      <name val=".VnArial Narrow"/>
      <family val="2"/>
    </font>
    <font>
      <sz val="12"/>
      <name val=".VnArial Narrow"/>
      <family val="2"/>
    </font>
    <font>
      <b/>
      <sz val="12"/>
      <name val=".VnArial NarrowH"/>
      <family val="2"/>
    </font>
    <font>
      <sz val="12"/>
      <name val=".VnArial NarrowH"/>
      <family val="2"/>
    </font>
    <font>
      <i/>
      <sz val="12"/>
      <name val=".VnArial Narrow"/>
      <family val="2"/>
    </font>
    <font>
      <b/>
      <sz val="11"/>
      <name val=".VnArial NarrowH"/>
      <family val="2"/>
    </font>
    <font>
      <sz val="11"/>
      <name val=".VnArial NarrowH"/>
      <family val="2"/>
    </font>
    <font>
      <sz val="11"/>
      <name val=".VnArial Narrow"/>
      <family val="2"/>
    </font>
    <font>
      <i/>
      <sz val="10"/>
      <name val=".VnArial Narrow"/>
      <family val="2"/>
    </font>
    <font>
      <b/>
      <sz val="16"/>
      <name val=".VnArial NarrowH"/>
      <family val="2"/>
    </font>
    <font>
      <i/>
      <sz val="11"/>
      <name val=".VnArial Narrow"/>
      <family val="2"/>
    </font>
    <font>
      <b/>
      <i/>
      <sz val="11"/>
      <name val=".VnArial Narrow"/>
      <family val="2"/>
    </font>
    <font>
      <sz val="10"/>
      <name val=".VnArial NarrowH"/>
      <family val="2"/>
    </font>
    <font>
      <i/>
      <sz val="9"/>
      <name val=".VnArial Narrow"/>
      <family val="2"/>
    </font>
    <font>
      <b/>
      <sz val="9"/>
      <name val=".VnArialH"/>
      <family val="2"/>
    </font>
    <font>
      <b/>
      <sz val="12"/>
      <name val="VnArial Small"/>
      <family val="2"/>
    </font>
    <font>
      <sz val="9"/>
      <name val="Times New Roman"/>
      <family val="1"/>
    </font>
    <font>
      <sz val="8"/>
      <name val="Times New Roman"/>
      <family val="1"/>
    </font>
    <font>
      <b/>
      <sz val="9"/>
      <name val="Times New Roman"/>
      <family val="1"/>
    </font>
    <font>
      <sz val="10"/>
      <name val="Times New Roman"/>
      <family val="1"/>
    </font>
    <font>
      <sz val="14"/>
      <name val="Times New Roman"/>
      <family val="1"/>
    </font>
    <font>
      <b/>
      <sz val="12"/>
      <name val="Times New Roman"/>
      <family val="1"/>
    </font>
    <font>
      <b/>
      <sz val="11"/>
      <name val="Times New Roman"/>
      <family val="1"/>
    </font>
    <font>
      <b/>
      <sz val="10"/>
      <name val="Times New Roman"/>
      <family val="1"/>
    </font>
    <font>
      <b/>
      <i/>
      <sz val="8"/>
      <name val="Times New Roman"/>
      <family val="1"/>
    </font>
    <font>
      <b/>
      <i/>
      <sz val="9"/>
      <name val="Times New Roman"/>
      <family val="1"/>
    </font>
    <font>
      <b/>
      <sz val="16"/>
      <name val="Times New Roman"/>
      <family val="1"/>
    </font>
    <font>
      <b/>
      <i/>
      <sz val="14"/>
      <name val="Times New Roman"/>
      <family val="1"/>
    </font>
    <font>
      <b/>
      <i/>
      <sz val="12"/>
      <name val="Times New Roman"/>
      <family val="1"/>
    </font>
    <font>
      <sz val="12"/>
      <name val="Times New Roman"/>
      <family val="1"/>
    </font>
    <font>
      <i/>
      <sz val="12"/>
      <name val="Times New Roman"/>
      <family val="1"/>
    </font>
    <font>
      <sz val="11"/>
      <name val="Times New Roman"/>
      <family val="1"/>
    </font>
    <font>
      <i/>
      <sz val="10"/>
      <name val="Times New Roman"/>
      <family val="1"/>
    </font>
    <font>
      <i/>
      <sz val="11"/>
      <name val="Times New Roman"/>
      <family val="1"/>
    </font>
    <font>
      <b/>
      <i/>
      <sz val="11"/>
      <name val="Times New Roman"/>
      <family val="1"/>
    </font>
    <font>
      <i/>
      <sz val="9"/>
      <name val="Times New Roman"/>
      <family val="1"/>
    </font>
    <font>
      <b/>
      <sz val="18"/>
      <name val="Times New Roman"/>
      <family val="1"/>
    </font>
    <font>
      <b/>
      <i/>
      <sz val="15"/>
      <name val="Times New Roman"/>
      <family val="1"/>
    </font>
  </fonts>
  <fills count="3">
    <fill>
      <patternFill/>
    </fill>
    <fill>
      <patternFill patternType="gray125"/>
    </fill>
    <fill>
      <patternFill patternType="solid">
        <fgColor indexed="42"/>
        <bgColor indexed="64"/>
      </patternFill>
    </fill>
  </fills>
  <borders count="37">
    <border>
      <left/>
      <right/>
      <top/>
      <bottom/>
      <diagonal/>
    </border>
    <border>
      <left style="medium"/>
      <right style="thin"/>
      <top style="medium"/>
      <bottom style="hair"/>
    </border>
    <border>
      <left style="thin"/>
      <right style="thin"/>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medium"/>
      <right style="thin"/>
      <top style="medium"/>
      <bottom>
        <color indexed="63"/>
      </bottom>
    </border>
    <border>
      <left style="thin"/>
      <right style="thin"/>
      <top style="hair"/>
      <bottom>
        <color indexed="63"/>
      </bottom>
    </border>
    <border>
      <left style="thin"/>
      <right style="medium"/>
      <top style="hair"/>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hair"/>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medium"/>
      <right style="thin"/>
      <top style="hair"/>
      <bottom style="hair"/>
    </border>
    <border>
      <left style="medium"/>
      <right style="thin"/>
      <top style="hair"/>
      <bottom style="thin"/>
    </border>
    <border>
      <left style="medium"/>
      <right style="thin"/>
      <top>
        <color indexed="63"/>
      </top>
      <bottom style="hair"/>
    </border>
    <border>
      <left style="medium"/>
      <right style="thin"/>
      <top style="hair"/>
      <bottom>
        <color indexed="63"/>
      </bottom>
    </border>
    <border>
      <left style="medium"/>
      <right style="thin"/>
      <top style="thin"/>
      <bottom style="thin"/>
    </border>
    <border>
      <left style="medium"/>
      <right style="thin"/>
      <top style="hair"/>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0" fillId="0" borderId="0" xfId="0" applyAlignment="1">
      <alignment horizontal="center"/>
    </xf>
    <xf numFmtId="0" fontId="5" fillId="0" borderId="0" xfId="0" applyFont="1" applyAlignment="1">
      <alignment/>
    </xf>
    <xf numFmtId="0" fontId="6" fillId="0" borderId="0" xfId="0" applyFont="1" applyAlignment="1">
      <alignmen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3" xfId="0" applyFont="1" applyBorder="1" applyAlignment="1">
      <alignment horizontal="lef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0" fontId="2" fillId="0" borderId="3" xfId="0" applyFont="1" applyBorder="1" applyAlignment="1">
      <alignment horizontal="left"/>
    </xf>
    <xf numFmtId="3" fontId="2" fillId="0" borderId="3" xfId="0" applyNumberFormat="1" applyFont="1" applyBorder="1" applyAlignment="1">
      <alignment horizontal="right"/>
    </xf>
    <xf numFmtId="3" fontId="2" fillId="0" borderId="4" xfId="0" applyNumberFormat="1" applyFont="1" applyBorder="1" applyAlignment="1">
      <alignment horizontal="right"/>
    </xf>
    <xf numFmtId="0" fontId="3" fillId="0" borderId="5" xfId="0" applyFont="1" applyBorder="1" applyAlignment="1">
      <alignment horizontal="left"/>
    </xf>
    <xf numFmtId="3" fontId="3" fillId="0" borderId="5" xfId="0" applyNumberFormat="1" applyFont="1" applyBorder="1" applyAlignment="1">
      <alignment horizontal="right"/>
    </xf>
    <xf numFmtId="3" fontId="3" fillId="0" borderId="6" xfId="0" applyNumberFormat="1" applyFont="1" applyBorder="1" applyAlignment="1">
      <alignment horizontal="right"/>
    </xf>
    <xf numFmtId="0" fontId="3" fillId="0" borderId="7" xfId="0" applyFont="1" applyBorder="1" applyAlignment="1">
      <alignment horizontal="left"/>
    </xf>
    <xf numFmtId="3" fontId="3" fillId="0" borderId="7" xfId="0" applyNumberFormat="1" applyFont="1" applyBorder="1" applyAlignment="1">
      <alignment horizontal="right"/>
    </xf>
    <xf numFmtId="3" fontId="3" fillId="0" borderId="8" xfId="0" applyNumberFormat="1" applyFont="1" applyBorder="1" applyAlignment="1">
      <alignment horizontal="right"/>
    </xf>
    <xf numFmtId="0" fontId="3" fillId="0" borderId="9" xfId="0" applyFont="1" applyBorder="1" applyAlignment="1">
      <alignment horizontal="left"/>
    </xf>
    <xf numFmtId="3" fontId="3" fillId="0" borderId="9" xfId="0" applyNumberFormat="1" applyFont="1" applyBorder="1" applyAlignment="1">
      <alignment horizontal="right"/>
    </xf>
    <xf numFmtId="3" fontId="3" fillId="0" borderId="10" xfId="0" applyNumberFormat="1" applyFont="1" applyBorder="1" applyAlignment="1">
      <alignment horizontal="right"/>
    </xf>
    <xf numFmtId="0" fontId="8" fillId="2" borderId="11" xfId="0" applyFont="1" applyFill="1" applyBorder="1" applyAlignment="1">
      <alignment horizontal="center"/>
    </xf>
    <xf numFmtId="0" fontId="3" fillId="2" borderId="7" xfId="0" applyFont="1" applyFill="1" applyBorder="1" applyAlignment="1">
      <alignment horizontal="left"/>
    </xf>
    <xf numFmtId="3" fontId="3" fillId="2" borderId="7" xfId="0" applyNumberFormat="1" applyFont="1" applyFill="1" applyBorder="1" applyAlignment="1">
      <alignment horizontal="right"/>
    </xf>
    <xf numFmtId="3" fontId="3" fillId="2" borderId="8" xfId="0" applyNumberFormat="1" applyFont="1" applyFill="1" applyBorder="1" applyAlignment="1">
      <alignment horizontal="right"/>
    </xf>
    <xf numFmtId="0" fontId="3" fillId="0" borderId="12" xfId="0" applyFont="1" applyBorder="1" applyAlignment="1">
      <alignment horizontal="left"/>
    </xf>
    <xf numFmtId="3" fontId="3" fillId="0" borderId="12" xfId="0" applyNumberFormat="1" applyFont="1" applyBorder="1" applyAlignment="1">
      <alignment horizontal="right"/>
    </xf>
    <xf numFmtId="3" fontId="3" fillId="0" borderId="13" xfId="0" applyNumberFormat="1" applyFont="1" applyBorder="1" applyAlignment="1">
      <alignment horizontal="right"/>
    </xf>
    <xf numFmtId="0" fontId="0" fillId="0" borderId="14" xfId="0" applyBorder="1" applyAlignment="1">
      <alignment/>
    </xf>
    <xf numFmtId="0" fontId="3" fillId="0" borderId="14" xfId="0" applyFont="1" applyBorder="1" applyAlignment="1">
      <alignment horizontal="left"/>
    </xf>
    <xf numFmtId="3" fontId="3" fillId="0" borderId="14" xfId="0" applyNumberFormat="1" applyFont="1" applyBorder="1" applyAlignment="1">
      <alignment horizontal="right"/>
    </xf>
    <xf numFmtId="3" fontId="3" fillId="0" borderId="15" xfId="0" applyNumberFormat="1" applyFont="1" applyBorder="1" applyAlignment="1">
      <alignment horizontal="righ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2" fillId="0" borderId="16" xfId="0" applyFont="1" applyBorder="1" applyAlignment="1">
      <alignment/>
    </xf>
    <xf numFmtId="0" fontId="17" fillId="0" borderId="16" xfId="0" applyFont="1" applyBorder="1" applyAlignment="1">
      <alignment horizontal="right"/>
    </xf>
    <xf numFmtId="0" fontId="17" fillId="0" borderId="16" xfId="0" applyFont="1" applyBorder="1" applyAlignment="1">
      <alignment/>
    </xf>
    <xf numFmtId="0" fontId="17" fillId="0" borderId="0" xfId="0" applyFont="1" applyBorder="1" applyAlignment="1">
      <alignment/>
    </xf>
    <xf numFmtId="0" fontId="12" fillId="0" borderId="0" xfId="0" applyFont="1" applyBorder="1" applyAlignment="1">
      <alignment/>
    </xf>
    <xf numFmtId="0" fontId="18" fillId="0" borderId="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0" fontId="10" fillId="0" borderId="17" xfId="0" applyFont="1" applyBorder="1" applyAlignment="1">
      <alignment vertical="center" wrapText="1"/>
    </xf>
    <xf numFmtId="0" fontId="10" fillId="0" borderId="14" xfId="0" applyFont="1" applyBorder="1" applyAlignment="1">
      <alignment horizontal="center" vertical="center" wrapText="1"/>
    </xf>
    <xf numFmtId="0" fontId="18" fillId="0" borderId="0" xfId="0" applyFont="1" applyBorder="1" applyAlignment="1">
      <alignment/>
    </xf>
    <xf numFmtId="0" fontId="18" fillId="0" borderId="0" xfId="0" applyFont="1" applyAlignment="1">
      <alignment/>
    </xf>
    <xf numFmtId="172" fontId="19" fillId="0" borderId="7" xfId="0" applyNumberFormat="1" applyFont="1" applyBorder="1" applyAlignment="1">
      <alignment horizontal="right"/>
    </xf>
    <xf numFmtId="3" fontId="20" fillId="0" borderId="0" xfId="0" applyNumberFormat="1" applyFont="1" applyBorder="1" applyAlignment="1">
      <alignment/>
    </xf>
    <xf numFmtId="3" fontId="18" fillId="0" borderId="0" xfId="0" applyNumberFormat="1" applyFont="1" applyBorder="1" applyAlignment="1">
      <alignment/>
    </xf>
    <xf numFmtId="173" fontId="18" fillId="0" borderId="0" xfId="0" applyNumberFormat="1" applyFont="1" applyBorder="1" applyAlignment="1">
      <alignment/>
    </xf>
    <xf numFmtId="0" fontId="18" fillId="0" borderId="3" xfId="0" applyFont="1" applyBorder="1" applyAlignment="1">
      <alignment horizontal="center"/>
    </xf>
    <xf numFmtId="172" fontId="20" fillId="0" borderId="3" xfId="0" applyNumberFormat="1" applyFont="1" applyBorder="1" applyAlignment="1">
      <alignment horizontal="right"/>
    </xf>
    <xf numFmtId="172" fontId="20" fillId="0" borderId="7" xfId="0" applyNumberFormat="1" applyFont="1" applyBorder="1" applyAlignment="1">
      <alignment horizontal="right"/>
    </xf>
    <xf numFmtId="3" fontId="20" fillId="0" borderId="0" xfId="0" applyNumberFormat="1" applyFont="1" applyFill="1" applyBorder="1" applyAlignment="1">
      <alignment horizontal="right"/>
    </xf>
    <xf numFmtId="172" fontId="19" fillId="0" borderId="3" xfId="0" applyNumberFormat="1" applyFont="1" applyBorder="1" applyAlignment="1">
      <alignment horizontal="right"/>
    </xf>
    <xf numFmtId="37" fontId="18" fillId="0" borderId="0" xfId="0" applyNumberFormat="1" applyFont="1" applyBorder="1" applyAlignment="1">
      <alignment/>
    </xf>
    <xf numFmtId="37" fontId="20" fillId="0" borderId="0" xfId="0" applyNumberFormat="1" applyFont="1" applyBorder="1" applyAlignment="1">
      <alignment/>
    </xf>
    <xf numFmtId="3" fontId="19" fillId="0" borderId="0" xfId="0" applyNumberFormat="1" applyFont="1" applyBorder="1" applyAlignment="1">
      <alignment/>
    </xf>
    <xf numFmtId="3" fontId="10" fillId="0" borderId="0" xfId="0" applyNumberFormat="1" applyFont="1" applyBorder="1" applyAlignment="1">
      <alignment/>
    </xf>
    <xf numFmtId="173" fontId="10" fillId="0" borderId="0" xfId="0" applyNumberFormat="1" applyFont="1" applyBorder="1" applyAlignment="1">
      <alignment/>
    </xf>
    <xf numFmtId="37" fontId="10" fillId="0" borderId="0" xfId="0" applyNumberFormat="1" applyFont="1" applyBorder="1" applyAlignment="1">
      <alignment/>
    </xf>
    <xf numFmtId="0" fontId="18" fillId="0" borderId="9" xfId="0" applyFont="1" applyBorder="1" applyAlignment="1">
      <alignment horizontal="center"/>
    </xf>
    <xf numFmtId="172" fontId="20" fillId="0" borderId="9" xfId="0" applyNumberFormat="1" applyFont="1" applyBorder="1" applyAlignment="1">
      <alignment horizontal="right"/>
    </xf>
    <xf numFmtId="0" fontId="10" fillId="0" borderId="18" xfId="0" applyFont="1" applyBorder="1" applyAlignment="1">
      <alignment/>
    </xf>
    <xf numFmtId="3" fontId="12" fillId="0" borderId="0" xfId="0" applyNumberFormat="1" applyFont="1" applyBorder="1" applyAlignment="1">
      <alignment/>
    </xf>
    <xf numFmtId="0" fontId="22" fillId="0" borderId="0" xfId="0" applyFont="1" applyBorder="1" applyAlignment="1">
      <alignment horizontal="center"/>
    </xf>
    <xf numFmtId="0" fontId="22" fillId="0" borderId="0" xfId="0" applyFont="1" applyBorder="1" applyAlignment="1">
      <alignment/>
    </xf>
    <xf numFmtId="3" fontId="23" fillId="0" borderId="0" xfId="0" applyNumberFormat="1" applyFont="1" applyBorder="1" applyAlignment="1">
      <alignment/>
    </xf>
    <xf numFmtId="0" fontId="23" fillId="0" borderId="0" xfId="0" applyFont="1" applyBorder="1" applyAlignment="1">
      <alignment/>
    </xf>
    <xf numFmtId="0" fontId="23" fillId="0" borderId="0" xfId="0" applyFont="1" applyAlignment="1">
      <alignment/>
    </xf>
    <xf numFmtId="0" fontId="21" fillId="0" borderId="0" xfId="0" applyFont="1" applyAlignment="1">
      <alignment horizontal="left"/>
    </xf>
    <xf numFmtId="0" fontId="21"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24" fillId="0" borderId="0" xfId="0" applyFont="1" applyAlignment="1">
      <alignment/>
    </xf>
    <xf numFmtId="0" fontId="18" fillId="0" borderId="0" xfId="0" applyFont="1" applyAlignment="1">
      <alignment horizontal="left" vertical="center" wrapText="1"/>
    </xf>
    <xf numFmtId="0" fontId="12" fillId="0" borderId="0" xfId="0" applyFont="1" applyAlignment="1">
      <alignment horizontal="center"/>
    </xf>
    <xf numFmtId="0" fontId="10" fillId="0" borderId="0" xfId="0" applyFont="1" applyAlignment="1">
      <alignment/>
    </xf>
    <xf numFmtId="0" fontId="10" fillId="0" borderId="19" xfId="0" applyFont="1" applyBorder="1" applyAlignment="1">
      <alignment horizontal="center" vertical="center" wrapText="1"/>
    </xf>
    <xf numFmtId="172" fontId="19" fillId="0" borderId="19" xfId="15" applyNumberFormat="1" applyFont="1" applyBorder="1" applyAlignment="1">
      <alignment horizontal="right" vertical="center" wrapText="1"/>
    </xf>
    <xf numFmtId="0" fontId="20" fillId="0" borderId="0" xfId="0" applyFont="1" applyAlignment="1">
      <alignment/>
    </xf>
    <xf numFmtId="0" fontId="18" fillId="0" borderId="3" xfId="0" applyFont="1" applyBorder="1" applyAlignment="1">
      <alignment horizontal="center" vertical="center" wrapText="1"/>
    </xf>
    <xf numFmtId="172" fontId="20" fillId="0" borderId="3" xfId="15" applyNumberFormat="1" applyFont="1" applyBorder="1" applyAlignment="1">
      <alignment horizontal="right" vertical="center" wrapText="1"/>
    </xf>
    <xf numFmtId="172" fontId="20" fillId="0" borderId="0" xfId="0" applyNumberFormat="1" applyFont="1" applyAlignment="1">
      <alignment/>
    </xf>
    <xf numFmtId="3" fontId="20" fillId="0" borderId="20" xfId="0" applyNumberFormat="1" applyFont="1" applyBorder="1" applyAlignment="1">
      <alignment horizontal="right" vertical="center" wrapText="1"/>
    </xf>
    <xf numFmtId="37" fontId="20" fillId="0" borderId="20" xfId="0" applyNumberFormat="1" applyFont="1" applyBorder="1" applyAlignment="1">
      <alignment horizontal="right" vertical="center" wrapText="1"/>
    </xf>
    <xf numFmtId="3" fontId="18" fillId="0" borderId="0" xfId="0" applyNumberFormat="1" applyFont="1" applyAlignment="1">
      <alignment horizontal="left" vertical="center" wrapText="1"/>
    </xf>
    <xf numFmtId="3" fontId="18" fillId="0" borderId="0" xfId="0" applyNumberFormat="1" applyFont="1" applyAlignment="1">
      <alignment horizontal="center" vertical="center" wrapText="1"/>
    </xf>
    <xf numFmtId="0" fontId="10" fillId="0" borderId="3" xfId="0" applyFont="1" applyBorder="1" applyAlignment="1">
      <alignment horizontal="center" vertical="center" wrapText="1"/>
    </xf>
    <xf numFmtId="172" fontId="19" fillId="0" borderId="3" xfId="15" applyNumberFormat="1" applyFont="1" applyBorder="1" applyAlignment="1">
      <alignment horizontal="right" vertical="center" wrapText="1"/>
    </xf>
    <xf numFmtId="3" fontId="19" fillId="0" borderId="20" xfId="0" applyNumberFormat="1" applyFont="1" applyBorder="1" applyAlignment="1">
      <alignment horizontal="right" vertical="center" wrapText="1"/>
    </xf>
    <xf numFmtId="0" fontId="19" fillId="0" borderId="21" xfId="0" applyFont="1" applyBorder="1" applyAlignment="1">
      <alignment/>
    </xf>
    <xf numFmtId="0" fontId="19" fillId="0" borderId="0" xfId="0" applyFont="1" applyAlignment="1">
      <alignment/>
    </xf>
    <xf numFmtId="0" fontId="20" fillId="0" borderId="21" xfId="0" applyFont="1" applyBorder="1" applyAlignment="1">
      <alignment/>
    </xf>
    <xf numFmtId="37" fontId="19" fillId="0" borderId="20"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0" fontId="10" fillId="0" borderId="9" xfId="0" applyFont="1" applyBorder="1" applyAlignment="1">
      <alignment horizontal="center" vertical="center" wrapText="1"/>
    </xf>
    <xf numFmtId="172" fontId="19" fillId="0" borderId="9" xfId="15" applyNumberFormat="1" applyFont="1" applyBorder="1" applyAlignment="1">
      <alignment horizontal="right" vertical="center" wrapText="1"/>
    </xf>
    <xf numFmtId="3" fontId="20" fillId="0" borderId="21" xfId="0" applyNumberFormat="1" applyFont="1" applyBorder="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172" fontId="19" fillId="0" borderId="0" xfId="15" applyNumberFormat="1" applyFont="1" applyBorder="1" applyAlignment="1">
      <alignment horizontal="right" vertical="center" wrapText="1"/>
    </xf>
    <xf numFmtId="172" fontId="20" fillId="0" borderId="0" xfId="15" applyNumberFormat="1" applyFont="1" applyBorder="1" applyAlignment="1">
      <alignment horizontal="right" vertical="center" wrapText="1"/>
    </xf>
    <xf numFmtId="3" fontId="19" fillId="0" borderId="0" xfId="0" applyNumberFormat="1" applyFont="1" applyBorder="1" applyAlignment="1">
      <alignment horizontal="right" vertical="center" wrapText="1"/>
    </xf>
    <xf numFmtId="0" fontId="18" fillId="0" borderId="0" xfId="0" applyFont="1" applyAlignment="1">
      <alignment horizontal="center"/>
    </xf>
    <xf numFmtId="172" fontId="24" fillId="0" borderId="0" xfId="0" applyNumberFormat="1" applyFont="1" applyAlignment="1">
      <alignment/>
    </xf>
    <xf numFmtId="172" fontId="24" fillId="0" borderId="21" xfId="0" applyNumberFormat="1" applyFont="1" applyBorder="1" applyAlignment="1">
      <alignment/>
    </xf>
    <xf numFmtId="172" fontId="12" fillId="0" borderId="0" xfId="0" applyNumberFormat="1" applyFont="1" applyAlignment="1">
      <alignment/>
    </xf>
    <xf numFmtId="0" fontId="12" fillId="0" borderId="21" xfId="0" applyFont="1" applyBorder="1" applyAlignment="1">
      <alignment/>
    </xf>
    <xf numFmtId="0" fontId="9" fillId="0" borderId="0" xfId="0" applyFont="1" applyAlignment="1">
      <alignment/>
    </xf>
    <xf numFmtId="0" fontId="29" fillId="0" borderId="21" xfId="0" applyFont="1" applyBorder="1" applyAlignment="1">
      <alignment/>
    </xf>
    <xf numFmtId="0" fontId="29" fillId="0" borderId="0" xfId="0" applyFont="1" applyAlignment="1">
      <alignment/>
    </xf>
    <xf numFmtId="0" fontId="21" fillId="0" borderId="0" xfId="0" applyFont="1" applyAlignment="1">
      <alignment/>
    </xf>
    <xf numFmtId="0" fontId="17" fillId="0" borderId="21" xfId="0" applyFont="1" applyBorder="1" applyAlignment="1">
      <alignment/>
    </xf>
    <xf numFmtId="0" fontId="17" fillId="0" borderId="0" xfId="0" applyFont="1" applyAlignment="1">
      <alignment/>
    </xf>
    <xf numFmtId="0" fontId="10" fillId="0" borderId="21" xfId="0" applyFont="1" applyBorder="1" applyAlignment="1">
      <alignment/>
    </xf>
    <xf numFmtId="0" fontId="11" fillId="0" borderId="0" xfId="0" applyFont="1" applyAlignment="1">
      <alignment horizontal="center" vertical="top" wrapText="1"/>
    </xf>
    <xf numFmtId="0" fontId="30" fillId="0" borderId="0" xfId="0" applyFont="1" applyAlignment="1">
      <alignment horizontal="center" vertical="top" wrapText="1"/>
    </xf>
    <xf numFmtId="0" fontId="18" fillId="0" borderId="0" xfId="0" applyFont="1" applyAlignment="1">
      <alignment vertical="top" wrapText="1"/>
    </xf>
    <xf numFmtId="0" fontId="10" fillId="0" borderId="0" xfId="0" applyFont="1" applyAlignment="1">
      <alignment horizontal="justify"/>
    </xf>
    <xf numFmtId="0" fontId="18" fillId="0" borderId="0" xfId="0" applyFont="1" applyAlignment="1">
      <alignment horizontal="justify"/>
    </xf>
    <xf numFmtId="0" fontId="10" fillId="0" borderId="0" xfId="0" applyFont="1" applyAlignment="1">
      <alignment horizontal="justify" vertical="top" wrapText="1"/>
    </xf>
    <xf numFmtId="0" fontId="28" fillId="0" borderId="0" xfId="0" applyFont="1" applyAlignment="1">
      <alignment horizontal="justify" vertical="top" wrapText="1"/>
    </xf>
    <xf numFmtId="0" fontId="11" fillId="0" borderId="0" xfId="0" applyFont="1" applyAlignment="1">
      <alignment horizontal="justify" vertical="top" wrapText="1"/>
    </xf>
    <xf numFmtId="0" fontId="28" fillId="0" borderId="0" xfId="0" applyFont="1" applyAlignment="1">
      <alignment horizontal="center" vertical="top" wrapText="1"/>
    </xf>
    <xf numFmtId="0" fontId="24" fillId="0" borderId="14" xfId="0" applyFont="1" applyBorder="1" applyAlignment="1">
      <alignment horizontal="left" vertical="center" wrapText="1"/>
    </xf>
    <xf numFmtId="0" fontId="24" fillId="0" borderId="14" xfId="0" applyFont="1" applyBorder="1" applyAlignment="1">
      <alignment horizontal="center" vertical="center" wrapText="1"/>
    </xf>
    <xf numFmtId="3" fontId="11" fillId="0" borderId="7" xfId="0" applyNumberFormat="1" applyFont="1" applyBorder="1" applyAlignment="1">
      <alignment horizontal="right" vertical="center" wrapText="1"/>
    </xf>
    <xf numFmtId="3" fontId="11" fillId="0" borderId="7" xfId="0" applyNumberFormat="1" applyFont="1" applyBorder="1" applyAlignment="1">
      <alignment vertical="center" wrapText="1"/>
    </xf>
    <xf numFmtId="0" fontId="24" fillId="0" borderId="3" xfId="0" applyFont="1" applyBorder="1" applyAlignment="1">
      <alignment horizontal="left" vertical="center" wrapText="1"/>
    </xf>
    <xf numFmtId="172" fontId="24" fillId="0" borderId="7" xfId="0" applyNumberFormat="1" applyFont="1" applyBorder="1" applyAlignment="1">
      <alignment horizontal="right"/>
    </xf>
    <xf numFmtId="172" fontId="11" fillId="0" borderId="7" xfId="0" applyNumberFormat="1" applyFont="1" applyBorder="1" applyAlignment="1">
      <alignment horizontal="right"/>
    </xf>
    <xf numFmtId="3" fontId="18" fillId="0" borderId="0" xfId="0" applyNumberFormat="1" applyFont="1" applyBorder="1" applyAlignment="1">
      <alignment horizontal="center" vertical="center" wrapText="1"/>
    </xf>
    <xf numFmtId="3" fontId="11" fillId="0" borderId="9" xfId="0" applyNumberFormat="1" applyFont="1" applyBorder="1" applyAlignment="1">
      <alignment horizontal="right" vertical="center" wrapText="1"/>
    </xf>
    <xf numFmtId="0" fontId="24" fillId="0" borderId="12" xfId="0" applyFont="1" applyBorder="1" applyAlignment="1">
      <alignment horizontal="left" vertical="center" wrapText="1"/>
    </xf>
    <xf numFmtId="3" fontId="11" fillId="0" borderId="14"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0" fillId="0" borderId="0" xfId="0" applyFont="1" applyAlignment="1">
      <alignment horizontal="left" vertical="center" wrapText="1"/>
    </xf>
    <xf numFmtId="3" fontId="10" fillId="0" borderId="0" xfId="0" applyNumberFormat="1" applyFont="1" applyAlignment="1">
      <alignment horizontal="right" vertical="center" wrapText="1"/>
    </xf>
    <xf numFmtId="3" fontId="18" fillId="0" borderId="0" xfId="0" applyNumberFormat="1" applyFont="1" applyAlignment="1">
      <alignment/>
    </xf>
    <xf numFmtId="37" fontId="18" fillId="0" borderId="0" xfId="0" applyNumberFormat="1" applyFont="1" applyAlignment="1">
      <alignment vertical="center" wrapText="1"/>
    </xf>
    <xf numFmtId="3" fontId="18" fillId="0" borderId="0" xfId="0" applyNumberFormat="1" applyFont="1" applyAlignment="1">
      <alignment vertical="center" wrapText="1"/>
    </xf>
    <xf numFmtId="3" fontId="10" fillId="0" borderId="0" xfId="0" applyNumberFormat="1" applyFont="1" applyAlignment="1">
      <alignment vertical="center" wrapText="1"/>
    </xf>
    <xf numFmtId="3" fontId="18" fillId="0" borderId="0" xfId="0" applyNumberFormat="1" applyFont="1" applyAlignment="1" quotePrefix="1">
      <alignment horizontal="right" vertical="center" wrapText="1"/>
    </xf>
    <xf numFmtId="0" fontId="5" fillId="0" borderId="0" xfId="0" applyFont="1" applyBorder="1" applyAlignment="1">
      <alignment/>
    </xf>
    <xf numFmtId="0" fontId="0" fillId="0" borderId="0" xfId="0" applyBorder="1" applyAlignment="1">
      <alignment/>
    </xf>
    <xf numFmtId="0" fontId="11" fillId="0" borderId="0" xfId="0" applyFont="1" applyAlignment="1">
      <alignment horizontal="center"/>
    </xf>
    <xf numFmtId="0" fontId="42" fillId="0" borderId="0" xfId="0" applyNumberFormat="1" applyFont="1" applyAlignment="1">
      <alignment horizontal="right" wrapText="1"/>
    </xf>
    <xf numFmtId="0" fontId="14" fillId="0" borderId="0" xfId="0" applyFont="1" applyAlignment="1">
      <alignment horizontal="right" wrapText="1"/>
    </xf>
    <xf numFmtId="0" fontId="43" fillId="0" borderId="0" xfId="0" applyNumberFormat="1" applyFont="1" applyBorder="1" applyAlignment="1">
      <alignment horizontal="center"/>
    </xf>
    <xf numFmtId="0" fontId="15" fillId="0" borderId="0" xfId="0" applyFont="1" applyBorder="1" applyAlignment="1">
      <alignment horizontal="center"/>
    </xf>
    <xf numFmtId="0" fontId="33" fillId="0" borderId="0" xfId="0" applyNumberFormat="1" applyFont="1" applyAlignment="1">
      <alignment/>
    </xf>
    <xf numFmtId="0" fontId="34" fillId="0" borderId="0" xfId="0" applyNumberFormat="1" applyFont="1" applyAlignment="1">
      <alignment/>
    </xf>
    <xf numFmtId="0" fontId="39" fillId="2" borderId="22" xfId="0" applyNumberFormat="1" applyFont="1" applyFill="1" applyBorder="1" applyAlignment="1">
      <alignment horizontal="center" vertical="center"/>
    </xf>
    <xf numFmtId="0" fontId="39" fillId="0" borderId="3" xfId="0" applyFont="1" applyBorder="1" applyAlignment="1">
      <alignment horizontal="left"/>
    </xf>
    <xf numFmtId="0" fontId="39" fillId="2" borderId="7" xfId="0" applyFont="1" applyFill="1" applyBorder="1" applyAlignment="1">
      <alignment horizontal="left"/>
    </xf>
    <xf numFmtId="0" fontId="36" fillId="0" borderId="23" xfId="0" applyNumberFormat="1" applyFont="1" applyBorder="1" applyAlignment="1">
      <alignment horizontal="left"/>
    </xf>
    <xf numFmtId="0" fontId="36" fillId="0" borderId="24" xfId="0" applyNumberFormat="1" applyFont="1" applyBorder="1" applyAlignment="1">
      <alignment horizontal="left"/>
    </xf>
    <xf numFmtId="0" fontId="40" fillId="2" borderId="25" xfId="0" applyNumberFormat="1" applyFont="1" applyFill="1" applyBorder="1" applyAlignment="1">
      <alignment horizontal="left"/>
    </xf>
    <xf numFmtId="0" fontId="36" fillId="0" borderId="26" xfId="0" applyNumberFormat="1" applyFont="1" applyBorder="1" applyAlignment="1">
      <alignment horizontal="left"/>
    </xf>
    <xf numFmtId="0" fontId="40" fillId="0" borderId="27" xfId="0" applyNumberFormat="1" applyFont="1" applyBorder="1" applyAlignment="1">
      <alignment horizontal="left"/>
    </xf>
    <xf numFmtId="0" fontId="36" fillId="0" borderId="25" xfId="0" applyNumberFormat="1" applyFont="1" applyBorder="1" applyAlignment="1">
      <alignment horizontal="left"/>
    </xf>
    <xf numFmtId="0" fontId="39" fillId="0" borderId="7" xfId="0" applyFont="1" applyBorder="1" applyAlignment="1">
      <alignment horizontal="left"/>
    </xf>
    <xf numFmtId="0" fontId="36" fillId="0" borderId="28" xfId="0" applyNumberFormat="1" applyFont="1" applyBorder="1" applyAlignment="1">
      <alignment horizontal="left"/>
    </xf>
    <xf numFmtId="0" fontId="39" fillId="0" borderId="5" xfId="0" applyFont="1" applyBorder="1" applyAlignment="1">
      <alignment horizontal="left"/>
    </xf>
    <xf numFmtId="0" fontId="38" fillId="0" borderId="29" xfId="0" applyNumberFormat="1" applyFont="1" applyBorder="1" applyAlignment="1">
      <alignment horizontal="center"/>
    </xf>
    <xf numFmtId="0" fontId="32" fillId="0" borderId="0" xfId="0" applyFont="1" applyBorder="1" applyAlignment="1">
      <alignment horizontal="center"/>
    </xf>
    <xf numFmtId="0" fontId="39" fillId="0" borderId="0" xfId="0" applyNumberFormat="1" applyFont="1" applyAlignment="1">
      <alignment horizontal="center"/>
    </xf>
    <xf numFmtId="0" fontId="40" fillId="0" borderId="0" xfId="0" applyFont="1" applyFill="1" applyBorder="1" applyAlignment="1">
      <alignment horizontal="center"/>
    </xf>
    <xf numFmtId="0" fontId="40" fillId="0" borderId="0" xfId="0" applyNumberFormat="1" applyFont="1" applyAlignment="1">
      <alignment horizontal="center"/>
    </xf>
    <xf numFmtId="0" fontId="38" fillId="0" borderId="0" xfId="0" applyFont="1" applyAlignment="1">
      <alignment/>
    </xf>
    <xf numFmtId="0" fontId="41" fillId="0" borderId="0" xfId="0" applyFont="1" applyAlignment="1">
      <alignment/>
    </xf>
    <xf numFmtId="0" fontId="38" fillId="0" borderId="0" xfId="0" applyNumberFormat="1" applyFont="1" applyAlignment="1">
      <alignment/>
    </xf>
    <xf numFmtId="0" fontId="45" fillId="0" borderId="16" xfId="0" applyNumberFormat="1" applyFont="1" applyBorder="1" applyAlignment="1">
      <alignment/>
    </xf>
    <xf numFmtId="0" fontId="38" fillId="0" borderId="30" xfId="0" applyNumberFormat="1" applyFont="1" applyBorder="1" applyAlignment="1">
      <alignment horizontal="center" vertical="center" wrapText="1"/>
    </xf>
    <xf numFmtId="0" fontId="38" fillId="0" borderId="31" xfId="0" applyNumberFormat="1" applyFont="1" applyBorder="1" applyAlignment="1">
      <alignment horizontal="center" vertical="center" wrapText="1"/>
    </xf>
    <xf numFmtId="0" fontId="38" fillId="0" borderId="31" xfId="0" applyFont="1" applyBorder="1" applyAlignment="1">
      <alignment horizontal="center" vertical="center" wrapText="1"/>
    </xf>
    <xf numFmtId="0" fontId="38" fillId="0" borderId="14" xfId="0" applyNumberFormat="1" applyFont="1" applyBorder="1" applyAlignment="1">
      <alignment horizontal="center" vertical="center" wrapText="1"/>
    </xf>
    <xf numFmtId="0" fontId="46" fillId="0" borderId="7" xfId="0" applyFont="1" applyBorder="1" applyAlignment="1">
      <alignment horizontal="center"/>
    </xf>
    <xf numFmtId="0" fontId="46" fillId="0" borderId="7" xfId="0" applyFont="1" applyBorder="1" applyAlignment="1" quotePrefix="1">
      <alignment horizontal="center"/>
    </xf>
    <xf numFmtId="0" fontId="46" fillId="0" borderId="3" xfId="0" applyFont="1" applyBorder="1" applyAlignment="1" quotePrefix="1">
      <alignment horizontal="center"/>
    </xf>
    <xf numFmtId="0" fontId="46" fillId="0" borderId="3" xfId="0" applyFont="1" applyBorder="1" applyAlignment="1">
      <alignment horizontal="center"/>
    </xf>
    <xf numFmtId="0" fontId="46" fillId="0" borderId="19" xfId="0" applyNumberFormat="1" applyFont="1" applyBorder="1" applyAlignment="1">
      <alignment/>
    </xf>
    <xf numFmtId="0" fontId="46" fillId="0" borderId="12" xfId="0" applyNumberFormat="1" applyFont="1" applyBorder="1" applyAlignment="1">
      <alignment/>
    </xf>
    <xf numFmtId="0" fontId="46" fillId="0" borderId="3" xfId="0" applyNumberFormat="1" applyFont="1" applyBorder="1" applyAlignment="1">
      <alignment/>
    </xf>
    <xf numFmtId="0" fontId="46" fillId="0" borderId="7" xfId="0" applyNumberFormat="1" applyFont="1" applyBorder="1" applyAlignment="1">
      <alignment/>
    </xf>
    <xf numFmtId="0" fontId="38" fillId="0" borderId="3" xfId="0" applyNumberFormat="1" applyFont="1" applyBorder="1" applyAlignment="1">
      <alignment/>
    </xf>
    <xf numFmtId="0" fontId="46" fillId="0" borderId="9" xfId="0" applyNumberFormat="1" applyFont="1" applyBorder="1" applyAlignment="1">
      <alignment/>
    </xf>
    <xf numFmtId="0" fontId="38" fillId="0" borderId="18" xfId="0" applyNumberFormat="1" applyFont="1" applyBorder="1" applyAlignment="1">
      <alignment/>
    </xf>
    <xf numFmtId="0" fontId="39" fillId="0" borderId="0" xfId="0" applyNumberFormat="1" applyFont="1" applyBorder="1" applyAlignment="1">
      <alignment/>
    </xf>
    <xf numFmtId="0" fontId="39" fillId="0" borderId="0" xfId="0" applyNumberFormat="1" applyFont="1" applyBorder="1" applyAlignment="1">
      <alignment horizontal="center"/>
    </xf>
    <xf numFmtId="0" fontId="47" fillId="0" borderId="18" xfId="0" applyNumberFormat="1" applyFont="1" applyBorder="1" applyAlignment="1">
      <alignment/>
    </xf>
    <xf numFmtId="37" fontId="47" fillId="0" borderId="0" xfId="0" applyNumberFormat="1" applyFont="1" applyBorder="1" applyAlignment="1">
      <alignment horizontal="center"/>
    </xf>
    <xf numFmtId="0" fontId="1" fillId="0" borderId="0" xfId="0" applyFont="1" applyBorder="1" applyAlignment="1">
      <alignment horizontal="center"/>
    </xf>
    <xf numFmtId="0" fontId="48" fillId="0" borderId="0" xfId="0" applyNumberFormat="1" applyFont="1" applyAlignment="1">
      <alignment/>
    </xf>
    <xf numFmtId="0" fontId="48" fillId="0" borderId="0" xfId="0" applyNumberFormat="1" applyFont="1" applyAlignment="1">
      <alignment horizontal="center"/>
    </xf>
    <xf numFmtId="0" fontId="40" fillId="0" borderId="0" xfId="0" applyNumberFormat="1" applyFont="1" applyAlignment="1">
      <alignment horizontal="left"/>
    </xf>
    <xf numFmtId="0" fontId="38" fillId="0" borderId="0" xfId="0" applyNumberFormat="1" applyFont="1" applyAlignment="1">
      <alignment/>
    </xf>
    <xf numFmtId="0" fontId="46" fillId="0" borderId="3" xfId="0" applyFont="1" applyBorder="1" applyAlignment="1" quotePrefix="1">
      <alignment horizontal="center" vertical="center" wrapText="1"/>
    </xf>
    <xf numFmtId="3" fontId="38" fillId="0" borderId="20" xfId="0" applyNumberFormat="1" applyFont="1" applyBorder="1" applyAlignment="1">
      <alignment horizontal="right" vertical="center" wrapText="1"/>
    </xf>
    <xf numFmtId="37" fontId="46" fillId="0" borderId="21" xfId="0" applyNumberFormat="1" applyFont="1" applyBorder="1" applyAlignment="1">
      <alignment/>
    </xf>
    <xf numFmtId="0" fontId="38" fillId="0" borderId="19" xfId="0" applyNumberFormat="1" applyFont="1" applyBorder="1" applyAlignment="1">
      <alignment horizontal="left" vertical="center" wrapText="1"/>
    </xf>
    <xf numFmtId="0" fontId="46" fillId="0" borderId="3" xfId="0" applyNumberFormat="1" applyFont="1" applyBorder="1" applyAlignment="1">
      <alignment horizontal="left" vertical="center" wrapText="1"/>
    </xf>
    <xf numFmtId="0" fontId="38" fillId="0" borderId="3" xfId="0" applyNumberFormat="1" applyFont="1" applyBorder="1" applyAlignment="1">
      <alignment horizontal="left" vertical="center" wrapText="1"/>
    </xf>
    <xf numFmtId="0" fontId="38" fillId="0" borderId="9" xfId="0" applyNumberFormat="1" applyFont="1" applyBorder="1" applyAlignment="1">
      <alignment horizontal="left" vertical="center" wrapText="1"/>
    </xf>
    <xf numFmtId="0" fontId="38" fillId="0" borderId="9" xfId="0" applyFont="1" applyBorder="1" applyAlignment="1">
      <alignment horizontal="center" vertical="center" wrapText="1"/>
    </xf>
    <xf numFmtId="3" fontId="46" fillId="0" borderId="21" xfId="0" applyNumberFormat="1" applyFont="1" applyBorder="1" applyAlignment="1">
      <alignment/>
    </xf>
    <xf numFmtId="0" fontId="47" fillId="0" borderId="0" xfId="0" applyFont="1" applyAlignment="1">
      <alignment/>
    </xf>
    <xf numFmtId="3" fontId="36" fillId="0" borderId="21" xfId="0" applyNumberFormat="1" applyFont="1" applyBorder="1" applyAlignment="1">
      <alignment/>
    </xf>
    <xf numFmtId="0" fontId="39" fillId="0" borderId="0" xfId="0" applyNumberFormat="1" applyFont="1" applyAlignment="1">
      <alignment vertical="top" wrapText="1"/>
    </xf>
    <xf numFmtId="0" fontId="51" fillId="0" borderId="0" xfId="0" applyNumberFormat="1" applyFont="1" applyAlignment="1">
      <alignment vertical="top" wrapText="1"/>
    </xf>
    <xf numFmtId="0" fontId="52" fillId="0" borderId="0" xfId="0" applyNumberFormat="1" applyFont="1" applyAlignment="1">
      <alignment horizontal="right" vertical="top" wrapText="1"/>
    </xf>
    <xf numFmtId="0" fontId="35" fillId="0" borderId="0" xfId="0" applyNumberFormat="1" applyFont="1" applyAlignment="1">
      <alignment horizontal="center"/>
    </xf>
    <xf numFmtId="0" fontId="31" fillId="0" borderId="0" xfId="0" applyFont="1" applyAlignment="1">
      <alignment horizontal="center"/>
    </xf>
    <xf numFmtId="0" fontId="36" fillId="0" borderId="0" xfId="0" applyNumberFormat="1" applyFont="1" applyBorder="1" applyAlignment="1">
      <alignment horizontal="center"/>
    </xf>
    <xf numFmtId="0" fontId="53" fillId="0" borderId="0" xfId="0" applyNumberFormat="1" applyFont="1" applyAlignment="1">
      <alignment horizontal="center"/>
    </xf>
    <xf numFmtId="0" fontId="54" fillId="0" borderId="0" xfId="0" applyNumberFormat="1" applyFont="1" applyAlignment="1">
      <alignment horizontal="center"/>
    </xf>
    <xf numFmtId="0" fontId="38" fillId="0" borderId="0" xfId="0" applyNumberFormat="1" applyFont="1" applyAlignment="1">
      <alignment horizontal="justify"/>
    </xf>
    <xf numFmtId="0" fontId="46" fillId="0" borderId="0" xfId="0" applyNumberFormat="1" applyFont="1" applyAlignment="1">
      <alignment horizontal="justify"/>
    </xf>
    <xf numFmtId="0" fontId="51" fillId="0" borderId="0" xfId="0" applyNumberFormat="1" applyFont="1" applyAlignment="1">
      <alignment horizontal="right" vertical="top" wrapText="1"/>
    </xf>
    <xf numFmtId="0" fontId="39" fillId="0" borderId="0" xfId="0" applyNumberFormat="1" applyFont="1" applyAlignment="1">
      <alignment horizontal="center" vertical="top" wrapText="1"/>
    </xf>
    <xf numFmtId="0" fontId="51" fillId="0" borderId="0" xfId="0" applyNumberFormat="1" applyFont="1" applyAlignment="1">
      <alignment horizontal="center" vertical="top" wrapText="1"/>
    </xf>
    <xf numFmtId="0" fontId="48" fillId="0" borderId="0" xfId="0" applyNumberFormat="1" applyFont="1" applyAlignment="1">
      <alignment horizontal="left" vertical="top" wrapText="1"/>
    </xf>
    <xf numFmtId="3" fontId="47" fillId="0" borderId="0" xfId="0" applyNumberFormat="1" applyFont="1" applyAlignment="1">
      <alignment horizontal="left" vertical="center" wrapText="1"/>
    </xf>
    <xf numFmtId="0" fontId="48" fillId="0" borderId="14" xfId="0" applyNumberFormat="1" applyFont="1" applyBorder="1" applyAlignment="1">
      <alignment horizontal="center" vertical="center" wrapText="1"/>
    </xf>
    <xf numFmtId="0" fontId="39" fillId="0" borderId="7" xfId="0" applyNumberFormat="1" applyFont="1" applyBorder="1" applyAlignment="1">
      <alignment horizontal="left" vertical="center" wrapText="1"/>
    </xf>
    <xf numFmtId="0" fontId="48" fillId="0" borderId="3" xfId="0" applyNumberFormat="1" applyFont="1" applyBorder="1" applyAlignment="1">
      <alignment horizontal="left" vertical="center" wrapText="1"/>
    </xf>
    <xf numFmtId="0" fontId="39" fillId="0" borderId="9" xfId="0" applyNumberFormat="1" applyFont="1" applyBorder="1" applyAlignment="1">
      <alignment horizontal="left" vertical="center" wrapText="1"/>
    </xf>
    <xf numFmtId="0" fontId="48" fillId="0" borderId="9" xfId="0" applyNumberFormat="1" applyFont="1" applyBorder="1" applyAlignment="1">
      <alignment horizontal="left" vertical="center" wrapText="1"/>
    </xf>
    <xf numFmtId="0" fontId="39" fillId="0" borderId="14" xfId="0" applyNumberFormat="1" applyFont="1" applyBorder="1" applyAlignment="1">
      <alignment horizontal="left" vertical="center" wrapText="1"/>
    </xf>
    <xf numFmtId="0" fontId="38" fillId="0" borderId="0" xfId="0" applyNumberFormat="1" applyFont="1" applyAlignment="1">
      <alignment horizontal="center" vertical="center" wrapText="1"/>
    </xf>
    <xf numFmtId="0" fontId="38" fillId="0" borderId="0" xfId="0" applyNumberFormat="1" applyFont="1" applyAlignment="1">
      <alignment horizontal="left" vertical="center" wrapText="1"/>
    </xf>
    <xf numFmtId="0" fontId="46" fillId="0" borderId="0" xfId="0" applyFont="1" applyAlignment="1">
      <alignment horizontal="center" vertical="center" wrapText="1"/>
    </xf>
    <xf numFmtId="3" fontId="46" fillId="0" borderId="0" xfId="0" applyNumberFormat="1" applyFont="1" applyAlignment="1">
      <alignment horizontal="center" vertical="center" wrapText="1"/>
    </xf>
    <xf numFmtId="3" fontId="38" fillId="0" borderId="0" xfId="0" applyNumberFormat="1" applyFont="1" applyAlignment="1">
      <alignment horizontal="center" vertical="center" wrapText="1"/>
    </xf>
    <xf numFmtId="0" fontId="47" fillId="0" borderId="0" xfId="0" applyNumberFormat="1" applyFont="1" applyAlignment="1">
      <alignment horizontal="left"/>
    </xf>
    <xf numFmtId="0" fontId="46" fillId="0" borderId="0" xfId="0" applyNumberFormat="1" applyFont="1" applyAlignment="1">
      <alignment horizontal="left"/>
    </xf>
    <xf numFmtId="0" fontId="0" fillId="0" borderId="0" xfId="0" applyAlignment="1">
      <alignment horizontal="center"/>
    </xf>
    <xf numFmtId="0" fontId="37" fillId="0" borderId="0" xfId="0" applyNumberFormat="1"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xf>
    <xf numFmtId="0" fontId="44" fillId="0" borderId="0" xfId="0" applyNumberFormat="1" applyFont="1" applyAlignment="1">
      <alignment horizontal="center"/>
    </xf>
    <xf numFmtId="0" fontId="16" fillId="0" borderId="0" xfId="0" applyFont="1" applyAlignment="1">
      <alignment horizontal="center"/>
    </xf>
    <xf numFmtId="0" fontId="38" fillId="0" borderId="32"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1" xfId="0" applyFont="1" applyBorder="1" applyAlignment="1">
      <alignment horizontal="center" vertical="center" wrapText="1"/>
    </xf>
    <xf numFmtId="0" fontId="17" fillId="0" borderId="16" xfId="0" applyFont="1" applyBorder="1" applyAlignment="1">
      <alignment horizontal="right"/>
    </xf>
    <xf numFmtId="0" fontId="39" fillId="0" borderId="0" xfId="0" applyNumberFormat="1" applyFont="1" applyBorder="1" applyAlignment="1">
      <alignment horizontal="center"/>
    </xf>
    <xf numFmtId="0" fontId="22" fillId="0" borderId="0" xfId="0" applyFont="1" applyBorder="1" applyAlignment="1">
      <alignment horizontal="center"/>
    </xf>
    <xf numFmtId="0" fontId="47" fillId="0" borderId="0" xfId="0" applyFont="1" applyAlignment="1">
      <alignment horizontal="left"/>
    </xf>
    <xf numFmtId="0" fontId="21" fillId="0" borderId="0" xfId="0" applyFont="1" applyAlignment="1">
      <alignment horizontal="left"/>
    </xf>
    <xf numFmtId="0" fontId="21" fillId="0" borderId="0" xfId="0" applyFont="1" applyBorder="1" applyAlignment="1">
      <alignment horizontal="center"/>
    </xf>
    <xf numFmtId="0" fontId="38" fillId="0" borderId="30"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47" fillId="0" borderId="0" xfId="0" applyFont="1" applyBorder="1" applyAlignment="1">
      <alignment horizontal="center"/>
    </xf>
    <xf numFmtId="0" fontId="38" fillId="0" borderId="0" xfId="0" applyFont="1" applyAlignment="1">
      <alignment horizontal="left"/>
    </xf>
    <xf numFmtId="0" fontId="10" fillId="0" borderId="0" xfId="0" applyFont="1" applyAlignment="1">
      <alignment horizontal="left"/>
    </xf>
    <xf numFmtId="0" fontId="38" fillId="0" borderId="0" xfId="0" applyFont="1" applyBorder="1" applyAlignment="1">
      <alignment horizontal="center"/>
    </xf>
    <xf numFmtId="0" fontId="10" fillId="0" borderId="0" xfId="0" applyFont="1" applyBorder="1" applyAlignment="1">
      <alignment horizontal="center"/>
    </xf>
    <xf numFmtId="0" fontId="38" fillId="0" borderId="35"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50" fillId="0" borderId="0" xfId="0" applyNumberFormat="1" applyFont="1" applyAlignment="1">
      <alignment horizontal="center"/>
    </xf>
    <xf numFmtId="0" fontId="27" fillId="0" borderId="0" xfId="0" applyFont="1" applyAlignment="1">
      <alignment horizontal="center"/>
    </xf>
    <xf numFmtId="0" fontId="47" fillId="0" borderId="0" xfId="0" applyNumberFormat="1" applyFont="1" applyBorder="1" applyAlignment="1">
      <alignment horizontal="center"/>
    </xf>
    <xf numFmtId="0" fontId="40" fillId="0" borderId="0" xfId="0" applyNumberFormat="1" applyFont="1" applyAlignment="1">
      <alignment horizontal="left"/>
    </xf>
    <xf numFmtId="0" fontId="9" fillId="0" borderId="0" xfId="0" applyFont="1" applyAlignment="1">
      <alignment horizontal="left"/>
    </xf>
    <xf numFmtId="172" fontId="40" fillId="0" borderId="0" xfId="0" applyNumberFormat="1" applyFont="1" applyAlignment="1">
      <alignment horizontal="center"/>
    </xf>
    <xf numFmtId="172" fontId="9" fillId="0" borderId="0" xfId="0" applyNumberFormat="1" applyFont="1" applyAlignment="1">
      <alignment horizontal="center"/>
    </xf>
    <xf numFmtId="0" fontId="40" fillId="0" borderId="0" xfId="0" applyNumberFormat="1" applyFont="1" applyBorder="1" applyAlignment="1">
      <alignment horizontal="center"/>
    </xf>
    <xf numFmtId="0" fontId="9" fillId="0" borderId="0" xfId="0" applyFont="1" applyBorder="1" applyAlignment="1">
      <alignment horizontal="center"/>
    </xf>
    <xf numFmtId="0" fontId="24" fillId="0" borderId="0" xfId="0" applyFont="1" applyAlignment="1">
      <alignment horizontal="center"/>
    </xf>
    <xf numFmtId="0" fontId="45" fillId="0" borderId="0" xfId="0" applyNumberFormat="1" applyFont="1" applyAlignment="1">
      <alignment horizontal="center"/>
    </xf>
    <xf numFmtId="0" fontId="17" fillId="0" borderId="0" xfId="0" applyFont="1" applyAlignment="1">
      <alignment horizontal="center"/>
    </xf>
    <xf numFmtId="0" fontId="28" fillId="0" borderId="0" xfId="0" applyFont="1" applyAlignment="1">
      <alignment horizontal="center"/>
    </xf>
    <xf numFmtId="0" fontId="38"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49" fillId="0" borderId="0" xfId="0" applyNumberFormat="1" applyFont="1" applyAlignment="1">
      <alignment horizontal="center"/>
    </xf>
    <xf numFmtId="0" fontId="25" fillId="0" borderId="0" xfId="0" applyFont="1" applyAlignment="1">
      <alignment horizontal="center"/>
    </xf>
    <xf numFmtId="0" fontId="43" fillId="0" borderId="0" xfId="0" applyNumberFormat="1" applyFont="1" applyAlignment="1">
      <alignment horizontal="center"/>
    </xf>
    <xf numFmtId="0" fontId="26" fillId="0" borderId="0" xfId="0" applyFont="1" applyAlignment="1">
      <alignment horizontal="center"/>
    </xf>
    <xf numFmtId="3" fontId="46" fillId="0" borderId="0" xfId="0" applyNumberFormat="1" applyFont="1" applyAlignment="1">
      <alignment horizontal="left" vertical="center" wrapText="1"/>
    </xf>
    <xf numFmtId="3" fontId="18" fillId="0" borderId="0" xfId="0" applyNumberFormat="1" applyFont="1" applyAlignment="1">
      <alignment horizontal="left" vertical="center" wrapText="1"/>
    </xf>
    <xf numFmtId="3" fontId="18" fillId="0" borderId="0" xfId="0" applyNumberFormat="1" applyFont="1" applyAlignment="1">
      <alignment horizontal="center" vertical="center" wrapText="1"/>
    </xf>
    <xf numFmtId="3" fontId="47" fillId="0" borderId="0" xfId="0" applyNumberFormat="1" applyFont="1" applyAlignment="1">
      <alignment horizontal="left" vertical="center" wrapText="1"/>
    </xf>
    <xf numFmtId="3" fontId="21" fillId="0" borderId="0" xfId="0" applyNumberFormat="1" applyFont="1" applyAlignment="1">
      <alignment horizontal="left" vertical="center" wrapText="1"/>
    </xf>
    <xf numFmtId="0" fontId="46" fillId="0" borderId="0" xfId="0" applyNumberFormat="1" applyFont="1" applyBorder="1" applyAlignment="1">
      <alignment horizontal="justify" vertical="center" wrapText="1"/>
    </xf>
    <xf numFmtId="0" fontId="18" fillId="0" borderId="0" xfId="0" applyFont="1" applyBorder="1" applyAlignment="1">
      <alignment horizontal="justify" vertical="center" wrapText="1"/>
    </xf>
    <xf numFmtId="0" fontId="47" fillId="0" borderId="0" xfId="0" applyNumberFormat="1" applyFont="1" applyAlignment="1">
      <alignment horizontal="left" vertical="center" wrapText="1"/>
    </xf>
    <xf numFmtId="0" fontId="21" fillId="0" borderId="0" xfId="0" applyFont="1" applyAlignment="1">
      <alignment horizontal="left" vertical="center" wrapText="1"/>
    </xf>
    <xf numFmtId="0" fontId="46" fillId="0" borderId="0" xfId="0" applyNumberFormat="1" applyFont="1" applyAlignment="1">
      <alignment horizontal="left" vertical="center" wrapText="1"/>
    </xf>
    <xf numFmtId="0" fontId="18" fillId="0" borderId="0" xfId="0" applyFont="1" applyAlignment="1">
      <alignment horizontal="left" vertical="center" wrapText="1"/>
    </xf>
    <xf numFmtId="3" fontId="38" fillId="0" borderId="0" xfId="0" applyNumberFormat="1" applyFont="1" applyAlignment="1">
      <alignment horizontal="left" vertical="center" wrapText="1"/>
    </xf>
    <xf numFmtId="3" fontId="10" fillId="0" borderId="0" xfId="0" applyNumberFormat="1" applyFont="1" applyAlignment="1">
      <alignment horizontal="left" vertical="center" wrapText="1"/>
    </xf>
    <xf numFmtId="3" fontId="47" fillId="0" borderId="0" xfId="0" applyNumberFormat="1" applyFont="1" applyAlignment="1">
      <alignment vertical="center" wrapText="1"/>
    </xf>
    <xf numFmtId="3" fontId="21" fillId="0" borderId="0" xfId="0" applyNumberFormat="1"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40.421875" style="0" customWidth="1"/>
    <col min="2" max="2" width="9.00390625" style="0" bestFit="1" customWidth="1"/>
    <col min="3" max="3" width="8.00390625" style="0" customWidth="1"/>
    <col min="4" max="4" width="18.00390625" style="0" bestFit="1" customWidth="1"/>
    <col min="5" max="5" width="16.7109375" style="0" bestFit="1" customWidth="1"/>
  </cols>
  <sheetData>
    <row r="1" spans="1:5" ht="15">
      <c r="A1" s="153" t="s">
        <v>267</v>
      </c>
      <c r="B1" s="3"/>
      <c r="C1" s="3"/>
      <c r="D1" s="214" t="s">
        <v>269</v>
      </c>
      <c r="E1" s="215"/>
    </row>
    <row r="2" spans="1:5" ht="12.75">
      <c r="A2" s="154" t="s">
        <v>268</v>
      </c>
      <c r="B2" s="2"/>
      <c r="C2" s="146"/>
      <c r="D2" s="216" t="s">
        <v>270</v>
      </c>
      <c r="E2" s="195"/>
    </row>
    <row r="3" spans="3:5" ht="12.75">
      <c r="C3" s="147"/>
      <c r="D3" s="216" t="s">
        <v>271</v>
      </c>
      <c r="E3" s="195"/>
    </row>
    <row r="5" spans="1:5" ht="18.75">
      <c r="A5" s="240" t="s">
        <v>272</v>
      </c>
      <c r="B5" s="241"/>
      <c r="C5" s="241"/>
      <c r="D5" s="241"/>
      <c r="E5" s="241"/>
    </row>
    <row r="6" spans="1:5" ht="15.75">
      <c r="A6" s="167" t="s">
        <v>273</v>
      </c>
      <c r="B6" s="168"/>
      <c r="C6" s="168"/>
      <c r="D6" s="168"/>
      <c r="E6" s="168"/>
    </row>
    <row r="7" ht="13.5" thickBot="1"/>
    <row r="8" spans="1:5" ht="15" thickBot="1">
      <c r="A8" s="21" t="s">
        <v>346</v>
      </c>
      <c r="B8" s="155" t="s">
        <v>274</v>
      </c>
      <c r="C8" s="155" t="s">
        <v>275</v>
      </c>
      <c r="D8" s="155" t="s">
        <v>276</v>
      </c>
      <c r="E8" s="155" t="s">
        <v>277</v>
      </c>
    </row>
    <row r="9" spans="1:5" ht="12.75">
      <c r="A9" s="4">
        <v>1</v>
      </c>
      <c r="B9" s="5">
        <v>2</v>
      </c>
      <c r="C9" s="5">
        <v>3</v>
      </c>
      <c r="D9" s="5">
        <v>4</v>
      </c>
      <c r="E9" s="5">
        <v>5</v>
      </c>
    </row>
    <row r="10" spans="1:5" ht="15">
      <c r="A10" s="158" t="s">
        <v>278</v>
      </c>
      <c r="B10" s="6">
        <v>100</v>
      </c>
      <c r="C10" s="6"/>
      <c r="D10" s="7">
        <v>45693105200</v>
      </c>
      <c r="E10" s="8">
        <v>38231470973</v>
      </c>
    </row>
    <row r="11" spans="1:5" ht="15">
      <c r="A11" s="158" t="s">
        <v>279</v>
      </c>
      <c r="B11" s="6">
        <v>110</v>
      </c>
      <c r="C11" s="6"/>
      <c r="D11" s="7">
        <v>31597005228</v>
      </c>
      <c r="E11" s="8">
        <v>32044252953</v>
      </c>
    </row>
    <row r="12" spans="1:5" ht="14.25">
      <c r="A12" s="158" t="s">
        <v>280</v>
      </c>
      <c r="B12" s="9">
        <v>111</v>
      </c>
      <c r="C12" s="156" t="s">
        <v>322</v>
      </c>
      <c r="D12" s="10">
        <v>7597005228</v>
      </c>
      <c r="E12" s="11">
        <v>7044252953</v>
      </c>
    </row>
    <row r="13" spans="1:5" ht="15">
      <c r="A13" s="158" t="s">
        <v>281</v>
      </c>
      <c r="B13" s="9">
        <v>112</v>
      </c>
      <c r="C13" s="6"/>
      <c r="D13" s="10">
        <v>24000000000</v>
      </c>
      <c r="E13" s="11">
        <v>25000000000</v>
      </c>
    </row>
    <row r="14" spans="1:5" ht="15">
      <c r="A14" s="158" t="s">
        <v>282</v>
      </c>
      <c r="B14" s="6">
        <v>120</v>
      </c>
      <c r="C14" s="156" t="s">
        <v>323</v>
      </c>
      <c r="D14" s="7">
        <v>0</v>
      </c>
      <c r="E14" s="8">
        <v>0</v>
      </c>
    </row>
    <row r="15" spans="1:5" ht="15" hidden="1">
      <c r="A15" s="158" t="s">
        <v>283</v>
      </c>
      <c r="B15" s="9">
        <v>121</v>
      </c>
      <c r="C15" s="6"/>
      <c r="D15" s="10">
        <v>0</v>
      </c>
      <c r="E15" s="11">
        <v>0</v>
      </c>
    </row>
    <row r="16" spans="1:5" ht="15" hidden="1">
      <c r="A16" s="158" t="s">
        <v>284</v>
      </c>
      <c r="B16" s="9">
        <v>129</v>
      </c>
      <c r="C16" s="6"/>
      <c r="D16" s="10">
        <v>0</v>
      </c>
      <c r="E16" s="11">
        <v>0</v>
      </c>
    </row>
    <row r="17" spans="1:5" ht="15">
      <c r="A17" s="158" t="s">
        <v>285</v>
      </c>
      <c r="B17" s="6">
        <v>130</v>
      </c>
      <c r="C17" s="6"/>
      <c r="D17" s="7">
        <v>5088509150</v>
      </c>
      <c r="E17" s="8">
        <v>2502359805</v>
      </c>
    </row>
    <row r="18" spans="1:5" ht="15">
      <c r="A18" s="158" t="s">
        <v>286</v>
      </c>
      <c r="B18" s="9">
        <v>131</v>
      </c>
      <c r="C18" s="6"/>
      <c r="D18" s="10">
        <v>4146808208</v>
      </c>
      <c r="E18" s="11">
        <v>2422594596</v>
      </c>
    </row>
    <row r="19" spans="1:5" ht="15">
      <c r="A19" s="158" t="s">
        <v>287</v>
      </c>
      <c r="B19" s="9">
        <v>132</v>
      </c>
      <c r="C19" s="6"/>
      <c r="D19" s="10">
        <v>343594787</v>
      </c>
      <c r="E19" s="11">
        <v>79549929</v>
      </c>
    </row>
    <row r="20" spans="1:5" ht="15" hidden="1">
      <c r="A20" s="158" t="s">
        <v>288</v>
      </c>
      <c r="B20" s="9">
        <v>133</v>
      </c>
      <c r="C20" s="6"/>
      <c r="D20" s="10">
        <v>0</v>
      </c>
      <c r="E20" s="11">
        <v>0</v>
      </c>
    </row>
    <row r="21" spans="1:5" ht="15" hidden="1">
      <c r="A21" s="158" t="s">
        <v>289</v>
      </c>
      <c r="B21" s="9">
        <v>134</v>
      </c>
      <c r="C21" s="6"/>
      <c r="D21" s="10">
        <v>0</v>
      </c>
      <c r="E21" s="11">
        <v>0</v>
      </c>
    </row>
    <row r="22" spans="1:5" ht="14.25">
      <c r="A22" s="158" t="s">
        <v>290</v>
      </c>
      <c r="B22" s="9">
        <v>135</v>
      </c>
      <c r="C22" s="156" t="s">
        <v>324</v>
      </c>
      <c r="D22" s="10">
        <v>598106155</v>
      </c>
      <c r="E22" s="11">
        <v>215280</v>
      </c>
    </row>
    <row r="23" spans="1:5" ht="15" hidden="1">
      <c r="A23" s="158" t="s">
        <v>291</v>
      </c>
      <c r="B23" s="9">
        <v>139</v>
      </c>
      <c r="C23" s="6"/>
      <c r="D23" s="10">
        <v>0</v>
      </c>
      <c r="E23" s="11">
        <v>0</v>
      </c>
    </row>
    <row r="24" spans="1:5" ht="15">
      <c r="A24" s="158" t="s">
        <v>292</v>
      </c>
      <c r="B24" s="6">
        <v>140</v>
      </c>
      <c r="C24" s="156" t="s">
        <v>325</v>
      </c>
      <c r="D24" s="7">
        <v>7387188837</v>
      </c>
      <c r="E24" s="8">
        <v>2855464537</v>
      </c>
    </row>
    <row r="25" spans="1:5" ht="15">
      <c r="A25" s="158" t="s">
        <v>293</v>
      </c>
      <c r="B25" s="9">
        <v>141</v>
      </c>
      <c r="C25" s="6"/>
      <c r="D25" s="10">
        <v>7387188837</v>
      </c>
      <c r="E25" s="11">
        <v>2855464537</v>
      </c>
    </row>
    <row r="26" spans="1:5" ht="15" hidden="1">
      <c r="A26" s="158" t="s">
        <v>294</v>
      </c>
      <c r="B26" s="9">
        <v>149</v>
      </c>
      <c r="C26" s="6"/>
      <c r="D26" s="10">
        <v>0</v>
      </c>
      <c r="E26" s="11">
        <v>0</v>
      </c>
    </row>
    <row r="27" spans="1:5" ht="15">
      <c r="A27" s="158" t="s">
        <v>295</v>
      </c>
      <c r="B27" s="6">
        <v>150</v>
      </c>
      <c r="C27" s="6"/>
      <c r="D27" s="7">
        <v>1620401985</v>
      </c>
      <c r="E27" s="8">
        <v>829393678</v>
      </c>
    </row>
    <row r="28" spans="1:5" ht="15">
      <c r="A28" s="158" t="s">
        <v>296</v>
      </c>
      <c r="B28" s="9">
        <v>151</v>
      </c>
      <c r="C28" s="6"/>
      <c r="D28" s="10">
        <v>729282402</v>
      </c>
      <c r="E28" s="11">
        <v>171416663</v>
      </c>
    </row>
    <row r="29" spans="1:5" ht="15">
      <c r="A29" s="158" t="s">
        <v>297</v>
      </c>
      <c r="B29" s="9">
        <v>152</v>
      </c>
      <c r="C29" s="6"/>
      <c r="D29" s="10">
        <v>612567</v>
      </c>
      <c r="E29" s="11">
        <v>0</v>
      </c>
    </row>
    <row r="30" spans="1:5" ht="14.25">
      <c r="A30" s="158" t="s">
        <v>298</v>
      </c>
      <c r="B30" s="9">
        <v>154</v>
      </c>
      <c r="C30" s="156" t="s">
        <v>326</v>
      </c>
      <c r="D30" s="10">
        <v>0</v>
      </c>
      <c r="E30" s="11">
        <v>12966167</v>
      </c>
    </row>
    <row r="31" spans="1:5" ht="15">
      <c r="A31" s="158" t="s">
        <v>299</v>
      </c>
      <c r="B31" s="9">
        <v>158</v>
      </c>
      <c r="C31" s="6"/>
      <c r="D31" s="10">
        <v>890507016</v>
      </c>
      <c r="E31" s="11">
        <v>645010848</v>
      </c>
    </row>
    <row r="32" spans="1:5" ht="15">
      <c r="A32" s="158" t="s">
        <v>300</v>
      </c>
      <c r="B32" s="6">
        <v>200</v>
      </c>
      <c r="C32" s="6"/>
      <c r="D32" s="7">
        <v>144479695535</v>
      </c>
      <c r="E32" s="8">
        <v>23608339385</v>
      </c>
    </row>
    <row r="33" spans="1:5" ht="15" hidden="1">
      <c r="A33" s="158" t="s">
        <v>301</v>
      </c>
      <c r="B33" s="6">
        <v>210</v>
      </c>
      <c r="C33" s="6"/>
      <c r="D33" s="7">
        <v>0</v>
      </c>
      <c r="E33" s="8">
        <v>0</v>
      </c>
    </row>
    <row r="34" spans="1:5" ht="15" hidden="1">
      <c r="A34" s="158" t="s">
        <v>302</v>
      </c>
      <c r="B34" s="9">
        <v>211</v>
      </c>
      <c r="C34" s="6"/>
      <c r="D34" s="10">
        <v>0</v>
      </c>
      <c r="E34" s="11">
        <v>0</v>
      </c>
    </row>
    <row r="35" spans="1:5" ht="15" hidden="1">
      <c r="A35" s="158" t="s">
        <v>303</v>
      </c>
      <c r="B35" s="9">
        <v>212</v>
      </c>
      <c r="C35" s="6"/>
      <c r="D35" s="10">
        <v>0</v>
      </c>
      <c r="E35" s="11">
        <v>0</v>
      </c>
    </row>
    <row r="36" spans="1:5" ht="14.25" hidden="1">
      <c r="A36" s="158" t="s">
        <v>304</v>
      </c>
      <c r="B36" s="9">
        <v>213</v>
      </c>
      <c r="C36" s="156" t="s">
        <v>327</v>
      </c>
      <c r="D36" s="10">
        <v>0</v>
      </c>
      <c r="E36" s="11">
        <v>0</v>
      </c>
    </row>
    <row r="37" spans="1:5" ht="14.25" hidden="1">
      <c r="A37" s="158" t="s">
        <v>305</v>
      </c>
      <c r="B37" s="9">
        <v>218</v>
      </c>
      <c r="C37" s="156" t="s">
        <v>328</v>
      </c>
      <c r="D37" s="10">
        <v>0</v>
      </c>
      <c r="E37" s="11">
        <v>0</v>
      </c>
    </row>
    <row r="38" spans="1:5" ht="15" hidden="1">
      <c r="A38" s="158" t="s">
        <v>306</v>
      </c>
      <c r="B38" s="9">
        <v>219</v>
      </c>
      <c r="C38" s="6"/>
      <c r="D38" s="10">
        <v>0</v>
      </c>
      <c r="E38" s="11">
        <v>0</v>
      </c>
    </row>
    <row r="39" spans="1:5" ht="15">
      <c r="A39" s="158" t="s">
        <v>307</v>
      </c>
      <c r="B39" s="6">
        <v>220</v>
      </c>
      <c r="C39" s="6"/>
      <c r="D39" s="7">
        <v>139907530350</v>
      </c>
      <c r="E39" s="8">
        <v>23046488589</v>
      </c>
    </row>
    <row r="40" spans="1:5" ht="14.25">
      <c r="A40" s="158" t="s">
        <v>308</v>
      </c>
      <c r="B40" s="9">
        <v>221</v>
      </c>
      <c r="C40" s="156" t="s">
        <v>329</v>
      </c>
      <c r="D40" s="10">
        <v>132634407640</v>
      </c>
      <c r="E40" s="11">
        <v>1978293497</v>
      </c>
    </row>
    <row r="41" spans="1:5" ht="15">
      <c r="A41" s="158" t="s">
        <v>309</v>
      </c>
      <c r="B41" s="9">
        <v>222</v>
      </c>
      <c r="C41" s="6"/>
      <c r="D41" s="10">
        <v>164258350003</v>
      </c>
      <c r="E41" s="11">
        <v>24683316904</v>
      </c>
    </row>
    <row r="42" spans="1:5" ht="15">
      <c r="A42" s="158" t="s">
        <v>310</v>
      </c>
      <c r="B42" s="9">
        <v>223</v>
      </c>
      <c r="C42" s="6"/>
      <c r="D42" s="10">
        <v>31623942363</v>
      </c>
      <c r="E42" s="11">
        <v>22705023407</v>
      </c>
    </row>
    <row r="43" spans="1:5" ht="14.25" hidden="1">
      <c r="A43" s="158" t="s">
        <v>311</v>
      </c>
      <c r="B43" s="9">
        <v>224</v>
      </c>
      <c r="C43" s="156" t="s">
        <v>330</v>
      </c>
      <c r="D43" s="10">
        <v>0</v>
      </c>
      <c r="E43" s="11">
        <v>0</v>
      </c>
    </row>
    <row r="44" spans="1:5" ht="15" hidden="1">
      <c r="A44" s="158" t="s">
        <v>309</v>
      </c>
      <c r="B44" s="9">
        <v>225</v>
      </c>
      <c r="C44" s="6"/>
      <c r="D44" s="10">
        <v>0</v>
      </c>
      <c r="E44" s="11">
        <v>0</v>
      </c>
    </row>
    <row r="45" spans="1:5" ht="15" hidden="1">
      <c r="A45" s="158" t="s">
        <v>310</v>
      </c>
      <c r="B45" s="9">
        <v>226</v>
      </c>
      <c r="C45" s="6"/>
      <c r="D45" s="10">
        <v>0</v>
      </c>
      <c r="E45" s="11">
        <v>0</v>
      </c>
    </row>
    <row r="46" spans="1:5" ht="14.25">
      <c r="A46" s="158" t="s">
        <v>312</v>
      </c>
      <c r="B46" s="9">
        <v>227</v>
      </c>
      <c r="C46" s="156" t="s">
        <v>331</v>
      </c>
      <c r="D46" s="10">
        <v>19726710</v>
      </c>
      <c r="E46" s="11">
        <v>26555181</v>
      </c>
    </row>
    <row r="47" spans="1:5" ht="15">
      <c r="A47" s="158" t="s">
        <v>309</v>
      </c>
      <c r="B47" s="9">
        <v>228</v>
      </c>
      <c r="C47" s="6"/>
      <c r="D47" s="10">
        <v>27313900</v>
      </c>
      <c r="E47" s="11">
        <v>27313900</v>
      </c>
    </row>
    <row r="48" spans="1:5" ht="15">
      <c r="A48" s="158" t="s">
        <v>310</v>
      </c>
      <c r="B48" s="9">
        <v>229</v>
      </c>
      <c r="C48" s="6"/>
      <c r="D48" s="10">
        <v>7587190</v>
      </c>
      <c r="E48" s="11">
        <v>758719</v>
      </c>
    </row>
    <row r="49" spans="1:5" ht="14.25">
      <c r="A49" s="158" t="s">
        <v>313</v>
      </c>
      <c r="B49" s="9">
        <v>230</v>
      </c>
      <c r="C49" s="156" t="s">
        <v>332</v>
      </c>
      <c r="D49" s="10">
        <v>7253396000</v>
      </c>
      <c r="E49" s="11">
        <v>21041639911</v>
      </c>
    </row>
    <row r="50" spans="1:5" ht="15" hidden="1">
      <c r="A50" s="158" t="s">
        <v>314</v>
      </c>
      <c r="B50" s="6">
        <v>240</v>
      </c>
      <c r="C50" s="156" t="s">
        <v>333</v>
      </c>
      <c r="D50" s="7">
        <v>0</v>
      </c>
      <c r="E50" s="8">
        <v>0</v>
      </c>
    </row>
    <row r="51" spans="1:5" ht="15" hidden="1">
      <c r="A51" s="158" t="s">
        <v>309</v>
      </c>
      <c r="B51" s="9">
        <v>241</v>
      </c>
      <c r="C51" s="6"/>
      <c r="D51" s="10">
        <v>0</v>
      </c>
      <c r="E51" s="11">
        <v>0</v>
      </c>
    </row>
    <row r="52" spans="1:5" ht="15" hidden="1">
      <c r="A52" s="158" t="s">
        <v>310</v>
      </c>
      <c r="B52" s="9">
        <v>242</v>
      </c>
      <c r="C52" s="6"/>
      <c r="D52" s="10">
        <v>0</v>
      </c>
      <c r="E52" s="11">
        <v>0</v>
      </c>
    </row>
    <row r="53" spans="1:5" ht="15" hidden="1">
      <c r="A53" s="158" t="s">
        <v>315</v>
      </c>
      <c r="B53" s="6">
        <v>250</v>
      </c>
      <c r="C53" s="6"/>
      <c r="D53" s="7">
        <v>0</v>
      </c>
      <c r="E53" s="8">
        <v>0</v>
      </c>
    </row>
    <row r="54" spans="1:5" ht="15" hidden="1">
      <c r="A54" s="158" t="s">
        <v>316</v>
      </c>
      <c r="B54" s="9">
        <v>251</v>
      </c>
      <c r="C54" s="6"/>
      <c r="D54" s="10">
        <v>0</v>
      </c>
      <c r="E54" s="11">
        <v>0</v>
      </c>
    </row>
    <row r="55" spans="1:5" ht="15" hidden="1">
      <c r="A55" s="158" t="s">
        <v>317</v>
      </c>
      <c r="B55" s="9">
        <v>252</v>
      </c>
      <c r="C55" s="6"/>
      <c r="D55" s="10">
        <v>0</v>
      </c>
      <c r="E55" s="11">
        <v>0</v>
      </c>
    </row>
    <row r="56" spans="1:5" ht="14.25" hidden="1">
      <c r="A56" s="158" t="s">
        <v>318</v>
      </c>
      <c r="B56" s="9">
        <v>258</v>
      </c>
      <c r="C56" s="156" t="s">
        <v>334</v>
      </c>
      <c r="D56" s="10">
        <v>0</v>
      </c>
      <c r="E56" s="11">
        <v>0</v>
      </c>
    </row>
    <row r="57" spans="1:5" ht="15" hidden="1">
      <c r="A57" s="158" t="s">
        <v>319</v>
      </c>
      <c r="B57" s="9">
        <v>259</v>
      </c>
      <c r="C57" s="6"/>
      <c r="D57" s="10">
        <v>0</v>
      </c>
      <c r="E57" s="11">
        <v>0</v>
      </c>
    </row>
    <row r="58" spans="1:5" ht="15">
      <c r="A58" s="158" t="s">
        <v>320</v>
      </c>
      <c r="B58" s="6">
        <v>260</v>
      </c>
      <c r="C58" s="6"/>
      <c r="D58" s="7">
        <v>4572165185</v>
      </c>
      <c r="E58" s="8">
        <v>561850796</v>
      </c>
    </row>
    <row r="59" spans="1:5" ht="14.25">
      <c r="A59" s="158" t="s">
        <v>321</v>
      </c>
      <c r="B59" s="9">
        <v>261</v>
      </c>
      <c r="C59" s="156" t="s">
        <v>335</v>
      </c>
      <c r="D59" s="10">
        <v>4567165185</v>
      </c>
      <c r="E59" s="11">
        <v>556850796</v>
      </c>
    </row>
    <row r="60" spans="1:5" ht="14.25" hidden="1">
      <c r="A60" s="158" t="s">
        <v>213</v>
      </c>
      <c r="B60" s="9">
        <v>262</v>
      </c>
      <c r="C60" s="156" t="s">
        <v>336</v>
      </c>
      <c r="D60" s="10">
        <v>0</v>
      </c>
      <c r="E60" s="11">
        <v>0</v>
      </c>
    </row>
    <row r="61" spans="1:5" ht="15">
      <c r="A61" s="158" t="s">
        <v>214</v>
      </c>
      <c r="B61" s="9">
        <v>268</v>
      </c>
      <c r="C61" s="6"/>
      <c r="D61" s="10">
        <v>5000000</v>
      </c>
      <c r="E61" s="11">
        <v>5000000</v>
      </c>
    </row>
    <row r="62" spans="1:5" ht="15">
      <c r="A62" s="159" t="s">
        <v>215</v>
      </c>
      <c r="B62" s="18">
        <v>270</v>
      </c>
      <c r="C62" s="18"/>
      <c r="D62" s="19">
        <v>190172800735</v>
      </c>
      <c r="E62" s="20">
        <v>61839810358</v>
      </c>
    </row>
    <row r="63" spans="1:5" ht="15">
      <c r="A63" s="160" t="s">
        <v>216</v>
      </c>
      <c r="B63" s="157" t="s">
        <v>337</v>
      </c>
      <c r="C63" s="22"/>
      <c r="D63" s="23">
        <v>0</v>
      </c>
      <c r="E63" s="24">
        <v>0</v>
      </c>
    </row>
    <row r="64" spans="1:5" ht="15">
      <c r="A64" s="158" t="s">
        <v>217</v>
      </c>
      <c r="B64" s="6">
        <v>300</v>
      </c>
      <c r="C64" s="6"/>
      <c r="D64" s="7">
        <v>129307630855.14</v>
      </c>
      <c r="E64" s="8">
        <v>10164686177</v>
      </c>
    </row>
    <row r="65" spans="1:5" ht="15">
      <c r="A65" s="158" t="s">
        <v>218</v>
      </c>
      <c r="B65" s="6">
        <v>310</v>
      </c>
      <c r="C65" s="6"/>
      <c r="D65" s="7">
        <v>45572630240.14</v>
      </c>
      <c r="E65" s="8">
        <v>10133858148</v>
      </c>
    </row>
    <row r="66" spans="1:5" ht="14.25">
      <c r="A66" s="158" t="s">
        <v>219</v>
      </c>
      <c r="B66" s="9">
        <v>311</v>
      </c>
      <c r="C66" s="156" t="s">
        <v>338</v>
      </c>
      <c r="D66" s="10">
        <v>15219226276</v>
      </c>
      <c r="E66" s="11">
        <v>0</v>
      </c>
    </row>
    <row r="67" spans="1:5" ht="15">
      <c r="A67" s="158" t="s">
        <v>220</v>
      </c>
      <c r="B67" s="9">
        <v>312</v>
      </c>
      <c r="C67" s="6"/>
      <c r="D67" s="10">
        <v>9369655006.14</v>
      </c>
      <c r="E67" s="11">
        <v>3221181418</v>
      </c>
    </row>
    <row r="68" spans="1:5" ht="15">
      <c r="A68" s="158" t="s">
        <v>221</v>
      </c>
      <c r="B68" s="9">
        <v>313</v>
      </c>
      <c r="C68" s="6"/>
      <c r="D68" s="10">
        <v>1674892380</v>
      </c>
      <c r="E68" s="11">
        <v>310749146</v>
      </c>
    </row>
    <row r="69" spans="1:5" ht="14.25">
      <c r="A69" s="158" t="s">
        <v>222</v>
      </c>
      <c r="B69" s="9">
        <v>314</v>
      </c>
      <c r="C69" s="156" t="s">
        <v>339</v>
      </c>
      <c r="D69" s="10">
        <v>2243420792</v>
      </c>
      <c r="E69" s="11">
        <v>40987599</v>
      </c>
    </row>
    <row r="70" spans="1:5" ht="15">
      <c r="A70" s="158" t="s">
        <v>223</v>
      </c>
      <c r="B70" s="9">
        <v>315</v>
      </c>
      <c r="C70" s="6"/>
      <c r="D70" s="10">
        <v>9424728411</v>
      </c>
      <c r="E70" s="11">
        <v>4970189856</v>
      </c>
    </row>
    <row r="71" spans="1:5" ht="14.25">
      <c r="A71" s="158" t="s">
        <v>224</v>
      </c>
      <c r="B71" s="9">
        <v>316</v>
      </c>
      <c r="C71" s="156" t="s">
        <v>340</v>
      </c>
      <c r="D71" s="10">
        <v>5037899355</v>
      </c>
      <c r="E71" s="11">
        <v>0</v>
      </c>
    </row>
    <row r="72" spans="1:5" ht="15" hidden="1">
      <c r="A72" s="158" t="s">
        <v>225</v>
      </c>
      <c r="B72" s="9">
        <v>317</v>
      </c>
      <c r="C72" s="6"/>
      <c r="D72" s="10">
        <v>0</v>
      </c>
      <c r="E72" s="11">
        <v>0</v>
      </c>
    </row>
    <row r="73" spans="1:5" ht="15" hidden="1">
      <c r="A73" s="158" t="s">
        <v>226</v>
      </c>
      <c r="B73" s="9">
        <v>318</v>
      </c>
      <c r="C73" s="6"/>
      <c r="D73" s="10">
        <v>0</v>
      </c>
      <c r="E73" s="11">
        <v>0</v>
      </c>
    </row>
    <row r="74" spans="1:5" ht="14.25">
      <c r="A74" s="158" t="s">
        <v>227</v>
      </c>
      <c r="B74" s="9">
        <v>319</v>
      </c>
      <c r="C74" s="156" t="s">
        <v>341</v>
      </c>
      <c r="D74" s="10">
        <v>2602808020</v>
      </c>
      <c r="E74" s="11">
        <v>1590750129</v>
      </c>
    </row>
    <row r="75" spans="1:5" ht="14.25" hidden="1">
      <c r="A75" s="158" t="s">
        <v>228</v>
      </c>
      <c r="B75" s="9">
        <v>320</v>
      </c>
      <c r="C75" s="156" t="s">
        <v>341</v>
      </c>
      <c r="D75" s="10">
        <v>0</v>
      </c>
      <c r="E75" s="11">
        <v>0</v>
      </c>
    </row>
    <row r="76" spans="1:5" ht="15">
      <c r="A76" s="158" t="s">
        <v>229</v>
      </c>
      <c r="B76" s="6">
        <v>330</v>
      </c>
      <c r="C76" s="6"/>
      <c r="D76" s="7">
        <v>83735000615</v>
      </c>
      <c r="E76" s="8">
        <v>30828029</v>
      </c>
    </row>
    <row r="77" spans="1:5" ht="15" hidden="1">
      <c r="A77" s="158" t="s">
        <v>230</v>
      </c>
      <c r="B77" s="9">
        <v>331</v>
      </c>
      <c r="C77" s="6"/>
      <c r="D77" s="10">
        <v>0</v>
      </c>
      <c r="E77" s="11">
        <v>0</v>
      </c>
    </row>
    <row r="78" spans="1:5" ht="14.25" hidden="1">
      <c r="A78" s="158" t="s">
        <v>231</v>
      </c>
      <c r="B78" s="9">
        <v>332</v>
      </c>
      <c r="C78" s="156" t="s">
        <v>342</v>
      </c>
      <c r="D78" s="10">
        <v>0</v>
      </c>
      <c r="E78" s="11">
        <v>0</v>
      </c>
    </row>
    <row r="79" spans="1:5" ht="15" hidden="1">
      <c r="A79" s="158" t="s">
        <v>232</v>
      </c>
      <c r="B79" s="9">
        <v>333</v>
      </c>
      <c r="C79" s="6"/>
      <c r="D79" s="10">
        <v>0</v>
      </c>
      <c r="E79" s="11">
        <v>0</v>
      </c>
    </row>
    <row r="80" spans="1:5" ht="14.25">
      <c r="A80" s="158" t="s">
        <v>233</v>
      </c>
      <c r="B80" s="9">
        <v>334</v>
      </c>
      <c r="C80" s="156" t="s">
        <v>343</v>
      </c>
      <c r="D80" s="10">
        <v>83705810586</v>
      </c>
      <c r="E80" s="11">
        <v>0</v>
      </c>
    </row>
    <row r="81" spans="1:5" ht="14.25" hidden="1">
      <c r="A81" s="158" t="s">
        <v>234</v>
      </c>
      <c r="B81" s="9">
        <v>335</v>
      </c>
      <c r="C81" s="156" t="s">
        <v>336</v>
      </c>
      <c r="D81" s="10">
        <v>0</v>
      </c>
      <c r="E81" s="11">
        <v>0</v>
      </c>
    </row>
    <row r="82" spans="1:5" ht="15">
      <c r="A82" s="158" t="s">
        <v>235</v>
      </c>
      <c r="B82" s="9">
        <v>336</v>
      </c>
      <c r="C82" s="6"/>
      <c r="D82" s="10">
        <v>29190029</v>
      </c>
      <c r="E82" s="11">
        <v>30828029</v>
      </c>
    </row>
    <row r="83" spans="1:5" ht="15" hidden="1">
      <c r="A83" s="158" t="s">
        <v>236</v>
      </c>
      <c r="B83" s="9">
        <v>337</v>
      </c>
      <c r="C83" s="6"/>
      <c r="D83" s="10">
        <v>0</v>
      </c>
      <c r="E83" s="11">
        <v>0</v>
      </c>
    </row>
    <row r="84" spans="1:5" ht="15">
      <c r="A84" s="158" t="s">
        <v>237</v>
      </c>
      <c r="B84" s="6">
        <v>400</v>
      </c>
      <c r="C84" s="6"/>
      <c r="D84" s="7">
        <v>60865169880</v>
      </c>
      <c r="E84" s="8">
        <v>51675124181</v>
      </c>
    </row>
    <row r="85" spans="1:5" ht="15">
      <c r="A85" s="158" t="s">
        <v>238</v>
      </c>
      <c r="B85" s="6">
        <v>410</v>
      </c>
      <c r="C85" s="156" t="s">
        <v>344</v>
      </c>
      <c r="D85" s="7">
        <v>59858999419</v>
      </c>
      <c r="E85" s="8">
        <v>51200535456</v>
      </c>
    </row>
    <row r="86" spans="1:5" ht="15">
      <c r="A86" s="158" t="s">
        <v>239</v>
      </c>
      <c r="B86" s="9">
        <v>411</v>
      </c>
      <c r="C86" s="6"/>
      <c r="D86" s="10">
        <v>30000000000</v>
      </c>
      <c r="E86" s="11">
        <v>30000000000</v>
      </c>
    </row>
    <row r="87" spans="1:5" ht="15">
      <c r="A87" s="158" t="s">
        <v>240</v>
      </c>
      <c r="B87" s="9">
        <v>412</v>
      </c>
      <c r="C87" s="6"/>
      <c r="D87" s="10">
        <v>15000000000</v>
      </c>
      <c r="E87" s="11">
        <v>15000000000</v>
      </c>
    </row>
    <row r="88" spans="1:5" ht="15" hidden="1">
      <c r="A88" s="158" t="s">
        <v>241</v>
      </c>
      <c r="B88" s="9">
        <v>413</v>
      </c>
      <c r="C88" s="6"/>
      <c r="D88" s="10">
        <v>0</v>
      </c>
      <c r="E88" s="11">
        <v>0</v>
      </c>
    </row>
    <row r="89" spans="1:5" ht="15" hidden="1">
      <c r="A89" s="158" t="s">
        <v>242</v>
      </c>
      <c r="B89" s="9">
        <v>414</v>
      </c>
      <c r="C89" s="6"/>
      <c r="D89" s="10">
        <v>0</v>
      </c>
      <c r="E89" s="11">
        <v>0</v>
      </c>
    </row>
    <row r="90" spans="1:5" ht="15" hidden="1">
      <c r="A90" s="158" t="s">
        <v>243</v>
      </c>
      <c r="B90" s="9">
        <v>415</v>
      </c>
      <c r="C90" s="6"/>
      <c r="D90" s="10">
        <v>0</v>
      </c>
      <c r="E90" s="11">
        <v>0</v>
      </c>
    </row>
    <row r="91" spans="1:5" ht="15" hidden="1">
      <c r="A91" s="158" t="s">
        <v>244</v>
      </c>
      <c r="B91" s="9">
        <v>416</v>
      </c>
      <c r="C91" s="6"/>
      <c r="D91" s="10">
        <v>0</v>
      </c>
      <c r="E91" s="11">
        <v>0</v>
      </c>
    </row>
    <row r="92" spans="1:5" ht="15">
      <c r="A92" s="158" t="s">
        <v>245</v>
      </c>
      <c r="B92" s="9">
        <v>417</v>
      </c>
      <c r="C92" s="6"/>
      <c r="D92" s="10">
        <v>3152857963</v>
      </c>
      <c r="E92" s="11">
        <v>1946285795</v>
      </c>
    </row>
    <row r="93" spans="1:5" ht="15">
      <c r="A93" s="158" t="s">
        <v>246</v>
      </c>
      <c r="B93" s="9">
        <v>418</v>
      </c>
      <c r="C93" s="6"/>
      <c r="D93" s="10">
        <v>1848968171</v>
      </c>
      <c r="E93" s="11">
        <v>1245682087</v>
      </c>
    </row>
    <row r="94" spans="1:5" ht="15" hidden="1">
      <c r="A94" s="158" t="s">
        <v>247</v>
      </c>
      <c r="B94" s="9">
        <v>419</v>
      </c>
      <c r="C94" s="6"/>
      <c r="D94" s="10">
        <v>0</v>
      </c>
      <c r="E94" s="11">
        <v>0</v>
      </c>
    </row>
    <row r="95" spans="1:5" ht="15">
      <c r="A95" s="158" t="s">
        <v>248</v>
      </c>
      <c r="B95" s="9">
        <v>420</v>
      </c>
      <c r="C95" s="6"/>
      <c r="D95" s="10">
        <v>9857173285</v>
      </c>
      <c r="E95" s="11">
        <v>3008567574</v>
      </c>
    </row>
    <row r="96" spans="1:5" ht="15" hidden="1">
      <c r="A96" s="158" t="s">
        <v>249</v>
      </c>
      <c r="B96" s="9">
        <v>421</v>
      </c>
      <c r="C96" s="6"/>
      <c r="D96" s="10">
        <v>0</v>
      </c>
      <c r="E96" s="11">
        <v>0</v>
      </c>
    </row>
    <row r="97" spans="1:5" ht="15">
      <c r="A97" s="158" t="s">
        <v>250</v>
      </c>
      <c r="B97" s="6">
        <v>430</v>
      </c>
      <c r="C97" s="6"/>
      <c r="D97" s="7">
        <v>1006170461</v>
      </c>
      <c r="E97" s="8">
        <v>474588725</v>
      </c>
    </row>
    <row r="98" spans="1:5" ht="15">
      <c r="A98" s="158" t="s">
        <v>251</v>
      </c>
      <c r="B98" s="9">
        <v>431</v>
      </c>
      <c r="C98" s="6"/>
      <c r="D98" s="10">
        <v>1006170461</v>
      </c>
      <c r="E98" s="11">
        <v>474588725</v>
      </c>
    </row>
    <row r="99" spans="1:5" ht="14.25" hidden="1">
      <c r="A99" s="158" t="s">
        <v>252</v>
      </c>
      <c r="B99" s="9">
        <v>432</v>
      </c>
      <c r="C99" s="156" t="s">
        <v>345</v>
      </c>
      <c r="D99" s="10">
        <v>0</v>
      </c>
      <c r="E99" s="11">
        <v>0</v>
      </c>
    </row>
    <row r="100" spans="1:5" ht="14.25" hidden="1">
      <c r="A100" s="158" t="s">
        <v>253</v>
      </c>
      <c r="B100" s="9">
        <v>433</v>
      </c>
      <c r="C100" s="156" t="s">
        <v>345</v>
      </c>
      <c r="D100" s="10">
        <v>0</v>
      </c>
      <c r="E100" s="11">
        <v>0</v>
      </c>
    </row>
    <row r="101" spans="1:5" ht="15">
      <c r="A101" s="161" t="s">
        <v>254</v>
      </c>
      <c r="B101" s="25">
        <v>440</v>
      </c>
      <c r="C101" s="25"/>
      <c r="D101" s="26">
        <v>190172800735.14</v>
      </c>
      <c r="E101" s="27">
        <v>61839810358</v>
      </c>
    </row>
    <row r="102" spans="1:5" ht="15">
      <c r="A102" s="162" t="s">
        <v>255</v>
      </c>
      <c r="B102" s="28"/>
      <c r="C102" s="29"/>
      <c r="D102" s="30">
        <v>0</v>
      </c>
      <c r="E102" s="31">
        <v>0</v>
      </c>
    </row>
    <row r="103" spans="1:5" ht="15">
      <c r="A103" s="163" t="s">
        <v>256</v>
      </c>
      <c r="B103" s="164" t="s">
        <v>337</v>
      </c>
      <c r="C103" s="15">
        <v>24</v>
      </c>
      <c r="D103" s="16">
        <v>0</v>
      </c>
      <c r="E103" s="17">
        <v>0</v>
      </c>
    </row>
    <row r="104" spans="1:5" ht="15">
      <c r="A104" s="158" t="s">
        <v>257</v>
      </c>
      <c r="B104" s="156" t="s">
        <v>337</v>
      </c>
      <c r="C104" s="6"/>
      <c r="D104" s="7">
        <v>0</v>
      </c>
      <c r="E104" s="8">
        <v>0</v>
      </c>
    </row>
    <row r="105" spans="1:5" ht="15">
      <c r="A105" s="158" t="s">
        <v>258</v>
      </c>
      <c r="B105" s="156" t="s">
        <v>337</v>
      </c>
      <c r="C105" s="6"/>
      <c r="D105" s="7">
        <v>0</v>
      </c>
      <c r="E105" s="8">
        <v>0</v>
      </c>
    </row>
    <row r="106" spans="1:5" ht="15">
      <c r="A106" s="158" t="s">
        <v>259</v>
      </c>
      <c r="B106" s="156" t="s">
        <v>337</v>
      </c>
      <c r="C106" s="6"/>
      <c r="D106" s="7">
        <v>0</v>
      </c>
      <c r="E106" s="8">
        <v>0</v>
      </c>
    </row>
    <row r="107" spans="1:5" ht="15">
      <c r="A107" s="158" t="s">
        <v>260</v>
      </c>
      <c r="B107" s="156" t="s">
        <v>337</v>
      </c>
      <c r="C107" s="6"/>
      <c r="D107" s="7">
        <v>369854</v>
      </c>
      <c r="E107" s="8">
        <v>215318</v>
      </c>
    </row>
    <row r="108" spans="1:5" ht="15.75" thickBot="1">
      <c r="A108" s="165" t="s">
        <v>261</v>
      </c>
      <c r="B108" s="166" t="s">
        <v>337</v>
      </c>
      <c r="C108" s="12"/>
      <c r="D108" s="13">
        <v>0</v>
      </c>
      <c r="E108" s="14">
        <v>0</v>
      </c>
    </row>
    <row r="110" spans="1:5" s="32" customFormat="1" ht="12.75">
      <c r="A110" s="170" t="s">
        <v>347</v>
      </c>
      <c r="B110" s="32" t="s">
        <v>348</v>
      </c>
      <c r="D110" s="242" t="s">
        <v>349</v>
      </c>
      <c r="E110" s="242"/>
    </row>
    <row r="114" spans="1:5" ht="12.75">
      <c r="A114" s="1" t="s">
        <v>350</v>
      </c>
      <c r="B114" t="s">
        <v>351</v>
      </c>
      <c r="D114" s="239" t="s">
        <v>352</v>
      </c>
      <c r="E114" s="239"/>
    </row>
  </sheetData>
  <mergeCells count="7">
    <mergeCell ref="D114:E114"/>
    <mergeCell ref="A5:E5"/>
    <mergeCell ref="D110:E110"/>
    <mergeCell ref="D1:E1"/>
    <mergeCell ref="D2:E2"/>
    <mergeCell ref="D3:E3"/>
    <mergeCell ref="A6:E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37"/>
  <sheetViews>
    <sheetView workbookViewId="0" topLeftCell="C28">
      <selection activeCell="A1" sqref="A1"/>
    </sheetView>
  </sheetViews>
  <sheetFormatPr defaultColWidth="9.140625" defaultRowHeight="12.75"/>
  <cols>
    <col min="1" max="1" width="54.421875" style="34" customWidth="1"/>
    <col min="2" max="2" width="5.57421875" style="34" customWidth="1"/>
    <col min="3" max="3" width="7.57421875" style="34" customWidth="1"/>
    <col min="4" max="5" width="18.00390625" style="34" hidden="1" customWidth="1"/>
    <col min="6" max="7" width="18.140625" style="34" hidden="1" customWidth="1"/>
    <col min="8" max="8" width="18.8515625" style="34" customWidth="1"/>
    <col min="9" max="9" width="19.00390625" style="34" customWidth="1"/>
    <col min="10" max="11" width="18.140625" style="34" hidden="1" customWidth="1"/>
    <col min="12" max="12" width="19.00390625" style="34" customWidth="1"/>
    <col min="13" max="13" width="18.8515625" style="34" customWidth="1"/>
    <col min="14" max="15" width="21.421875" style="34" customWidth="1"/>
    <col min="16" max="16" width="18.28125" style="34" customWidth="1"/>
    <col min="17" max="17" width="17.140625" style="34" customWidth="1"/>
    <col min="18" max="18" width="16.7109375" style="34" customWidth="1"/>
    <col min="19" max="19" width="17.28125" style="34" customWidth="1"/>
    <col min="20" max="20" width="15.28125" style="34" customWidth="1"/>
    <col min="21" max="21" width="16.8515625" style="34" customWidth="1"/>
    <col min="22" max="22" width="15.140625" style="34" customWidth="1"/>
    <col min="23" max="23" width="16.421875" style="34" customWidth="1"/>
    <col min="24" max="24" width="17.421875" style="34" customWidth="1"/>
    <col min="25" max="25" width="14.8515625" style="34" customWidth="1"/>
    <col min="26" max="26" width="15.57421875" style="34" customWidth="1"/>
    <col min="27" max="27" width="17.57421875" style="34" customWidth="1"/>
    <col min="28" max="16384" width="9.140625" style="34" customWidth="1"/>
  </cols>
  <sheetData>
    <row r="1" spans="1:13" ht="21" customHeight="1">
      <c r="A1" s="171" t="s">
        <v>262</v>
      </c>
      <c r="B1" s="172" t="s">
        <v>353</v>
      </c>
      <c r="C1" s="33"/>
      <c r="D1" s="169" t="s">
        <v>264</v>
      </c>
      <c r="E1" s="148"/>
      <c r="F1" s="33"/>
      <c r="G1" s="33"/>
      <c r="H1" s="33"/>
      <c r="I1" s="33"/>
      <c r="J1" s="33"/>
      <c r="K1" s="33"/>
      <c r="L1" s="174" t="s">
        <v>265</v>
      </c>
      <c r="M1" s="33"/>
    </row>
    <row r="2" spans="1:13" ht="17.25" customHeight="1">
      <c r="A2" s="171" t="s">
        <v>263</v>
      </c>
      <c r="B2" s="173" t="s">
        <v>353</v>
      </c>
      <c r="C2" s="35"/>
      <c r="D2" s="149" t="s">
        <v>266</v>
      </c>
      <c r="E2" s="150"/>
      <c r="F2" s="150"/>
      <c r="G2" s="150"/>
      <c r="H2" s="150"/>
      <c r="I2" s="150"/>
      <c r="J2" s="150"/>
      <c r="K2" s="150"/>
      <c r="L2" s="150"/>
      <c r="M2" s="150"/>
    </row>
    <row r="3" spans="1:13" ht="31.5" customHeight="1">
      <c r="A3" s="151" t="s">
        <v>132</v>
      </c>
      <c r="B3" s="152"/>
      <c r="C3" s="152"/>
      <c r="D3" s="152"/>
      <c r="E3" s="152"/>
      <c r="F3" s="152"/>
      <c r="G3" s="152"/>
      <c r="H3" s="152"/>
      <c r="I3" s="152"/>
      <c r="J3" s="152"/>
      <c r="K3" s="152"/>
      <c r="L3" s="152"/>
      <c r="M3" s="152"/>
    </row>
    <row r="4" spans="1:13" ht="17.25" customHeight="1">
      <c r="A4" s="243" t="s">
        <v>133</v>
      </c>
      <c r="B4" s="244"/>
      <c r="C4" s="244"/>
      <c r="D4" s="244"/>
      <c r="E4" s="244"/>
      <c r="F4" s="244"/>
      <c r="G4" s="244"/>
      <c r="H4" s="244"/>
      <c r="I4" s="244"/>
      <c r="J4" s="244"/>
      <c r="K4" s="244"/>
      <c r="L4" s="244"/>
      <c r="M4" s="244"/>
    </row>
    <row r="5" spans="1:29" ht="15.75" customHeight="1">
      <c r="A5" s="36"/>
      <c r="B5" s="36"/>
      <c r="C5" s="36"/>
      <c r="D5" s="249"/>
      <c r="E5" s="249"/>
      <c r="F5" s="37"/>
      <c r="G5" s="37"/>
      <c r="H5" s="37"/>
      <c r="I5" s="37"/>
      <c r="J5" s="37"/>
      <c r="K5" s="37"/>
      <c r="L5" s="175" t="s">
        <v>134</v>
      </c>
      <c r="M5" s="38"/>
      <c r="N5" s="39"/>
      <c r="O5" s="40"/>
      <c r="P5" s="40"/>
      <c r="Q5" s="40"/>
      <c r="R5" s="40"/>
      <c r="S5" s="40"/>
      <c r="T5" s="40"/>
      <c r="U5" s="40"/>
      <c r="V5" s="40"/>
      <c r="W5" s="40"/>
      <c r="X5" s="40"/>
      <c r="Y5" s="40"/>
      <c r="Z5" s="40"/>
      <c r="AA5" s="40"/>
      <c r="AB5" s="40"/>
      <c r="AC5" s="40"/>
    </row>
    <row r="6" spans="1:29" ht="17.25" customHeight="1">
      <c r="A6" s="255" t="s">
        <v>135</v>
      </c>
      <c r="B6" s="255" t="s">
        <v>136</v>
      </c>
      <c r="C6" s="255" t="s">
        <v>137</v>
      </c>
      <c r="D6" s="245" t="s">
        <v>354</v>
      </c>
      <c r="E6" s="246"/>
      <c r="F6" s="245" t="s">
        <v>355</v>
      </c>
      <c r="G6" s="246"/>
      <c r="H6" s="245" t="s">
        <v>356</v>
      </c>
      <c r="I6" s="246"/>
      <c r="J6" s="245" t="s">
        <v>357</v>
      </c>
      <c r="K6" s="246"/>
      <c r="L6" s="245" t="s">
        <v>138</v>
      </c>
      <c r="M6" s="246"/>
      <c r="N6" s="41"/>
      <c r="O6" s="41"/>
      <c r="P6" s="42"/>
      <c r="Q6" s="42"/>
      <c r="R6" s="42"/>
      <c r="S6" s="42"/>
      <c r="T6" s="42"/>
      <c r="U6" s="43"/>
      <c r="V6" s="43"/>
      <c r="W6" s="43"/>
      <c r="X6" s="42"/>
      <c r="Y6" s="42"/>
      <c r="Z6" s="42"/>
      <c r="AA6" s="43"/>
      <c r="AB6" s="40"/>
      <c r="AC6" s="40"/>
    </row>
    <row r="7" spans="1:29" ht="3" customHeight="1">
      <c r="A7" s="256"/>
      <c r="B7" s="256"/>
      <c r="C7" s="256"/>
      <c r="D7" s="247"/>
      <c r="E7" s="248"/>
      <c r="F7" s="247"/>
      <c r="G7" s="248"/>
      <c r="H7" s="247"/>
      <c r="I7" s="248"/>
      <c r="J7" s="247"/>
      <c r="K7" s="248"/>
      <c r="L7" s="247"/>
      <c r="M7" s="248"/>
      <c r="N7" s="41"/>
      <c r="O7" s="41"/>
      <c r="P7" s="40"/>
      <c r="Q7" s="40"/>
      <c r="R7" s="40"/>
      <c r="S7" s="40"/>
      <c r="T7" s="40"/>
      <c r="U7" s="40"/>
      <c r="V7" s="40"/>
      <c r="W7" s="40"/>
      <c r="X7" s="40"/>
      <c r="Y7" s="40"/>
      <c r="Z7" s="40"/>
      <c r="AA7" s="40"/>
      <c r="AB7" s="40"/>
      <c r="AC7" s="40"/>
    </row>
    <row r="8" spans="1:29" ht="19.5" customHeight="1">
      <c r="A8" s="44"/>
      <c r="B8" s="177" t="s">
        <v>139</v>
      </c>
      <c r="C8" s="178" t="s">
        <v>358</v>
      </c>
      <c r="D8" s="179" t="s">
        <v>140</v>
      </c>
      <c r="E8" s="179" t="s">
        <v>141</v>
      </c>
      <c r="F8" s="179" t="s">
        <v>140</v>
      </c>
      <c r="G8" s="179" t="s">
        <v>141</v>
      </c>
      <c r="H8" s="179" t="s">
        <v>140</v>
      </c>
      <c r="I8" s="179" t="s">
        <v>141</v>
      </c>
      <c r="J8" s="179" t="s">
        <v>140</v>
      </c>
      <c r="K8" s="179" t="s">
        <v>141</v>
      </c>
      <c r="L8" s="179" t="s">
        <v>140</v>
      </c>
      <c r="M8" s="179" t="s">
        <v>141</v>
      </c>
      <c r="N8" s="46"/>
      <c r="O8" s="46"/>
      <c r="P8" s="40"/>
      <c r="Q8" s="40"/>
      <c r="R8" s="40"/>
      <c r="S8" s="40"/>
      <c r="T8" s="40"/>
      <c r="U8" s="40"/>
      <c r="V8" s="40"/>
      <c r="W8" s="40"/>
      <c r="X8" s="40"/>
      <c r="Y8" s="40"/>
      <c r="Z8" s="40"/>
      <c r="AA8" s="40"/>
      <c r="AB8" s="40"/>
      <c r="AC8" s="40"/>
    </row>
    <row r="9" spans="1:29" s="47" customFormat="1" ht="19.5" customHeight="1">
      <c r="A9" s="45">
        <v>1</v>
      </c>
      <c r="B9" s="45">
        <v>2</v>
      </c>
      <c r="C9" s="45">
        <v>3</v>
      </c>
      <c r="D9" s="45">
        <v>4</v>
      </c>
      <c r="E9" s="45">
        <v>5</v>
      </c>
      <c r="F9" s="45">
        <v>4</v>
      </c>
      <c r="G9" s="45">
        <v>5</v>
      </c>
      <c r="H9" s="45">
        <v>4</v>
      </c>
      <c r="I9" s="45">
        <v>5</v>
      </c>
      <c r="J9" s="45">
        <v>4</v>
      </c>
      <c r="K9" s="45">
        <v>5</v>
      </c>
      <c r="L9" s="45">
        <v>6</v>
      </c>
      <c r="M9" s="45">
        <v>7</v>
      </c>
      <c r="N9" s="46"/>
      <c r="O9" s="46"/>
      <c r="P9" s="46"/>
      <c r="Q9" s="46"/>
      <c r="R9" s="46"/>
      <c r="S9" s="46"/>
      <c r="T9" s="46"/>
      <c r="U9" s="46"/>
      <c r="V9" s="46"/>
      <c r="W9" s="46"/>
      <c r="X9" s="46"/>
      <c r="Y9" s="46"/>
      <c r="Z9" s="46"/>
      <c r="AA9" s="46"/>
      <c r="AB9" s="46"/>
      <c r="AC9" s="46"/>
    </row>
    <row r="10" spans="1:29" s="47" customFormat="1" ht="19.5" customHeight="1">
      <c r="A10" s="184" t="s">
        <v>142</v>
      </c>
      <c r="B10" s="181" t="s">
        <v>359</v>
      </c>
      <c r="C10" s="180" t="s">
        <v>360</v>
      </c>
      <c r="D10" s="48">
        <v>35616317029</v>
      </c>
      <c r="E10" s="48">
        <v>16147251661</v>
      </c>
      <c r="F10" s="48">
        <v>55770319232</v>
      </c>
      <c r="G10" s="48">
        <v>24877653762</v>
      </c>
      <c r="H10" s="48">
        <v>52656239499</v>
      </c>
      <c r="I10" s="48">
        <v>26435135814</v>
      </c>
      <c r="J10" s="48"/>
      <c r="K10" s="48">
        <v>22013751960</v>
      </c>
      <c r="L10" s="48">
        <f>D10+F10+H10+J10</f>
        <v>144042875760</v>
      </c>
      <c r="M10" s="48">
        <f aca="true" t="shared" si="0" ref="M10:M27">E10+G10+I10</f>
        <v>67460041237</v>
      </c>
      <c r="N10" s="49"/>
      <c r="O10" s="49"/>
      <c r="P10" s="50"/>
      <c r="Q10" s="50"/>
      <c r="R10" s="50"/>
      <c r="S10" s="51"/>
      <c r="T10" s="50"/>
      <c r="U10" s="50"/>
      <c r="V10" s="50"/>
      <c r="W10" s="50"/>
      <c r="X10" s="50"/>
      <c r="Y10" s="50"/>
      <c r="Z10" s="50"/>
      <c r="AA10" s="50"/>
      <c r="AB10" s="46"/>
      <c r="AC10" s="46"/>
    </row>
    <row r="11" spans="1:29" s="47" customFormat="1" ht="19.5" customHeight="1">
      <c r="A11" s="185" t="s">
        <v>143</v>
      </c>
      <c r="B11" s="182" t="s">
        <v>361</v>
      </c>
      <c r="C11" s="52"/>
      <c r="D11" s="53">
        <v>0</v>
      </c>
      <c r="E11" s="53"/>
      <c r="F11" s="53"/>
      <c r="G11" s="53">
        <v>156381400</v>
      </c>
      <c r="H11" s="53"/>
      <c r="I11" s="53">
        <v>264021500</v>
      </c>
      <c r="J11" s="53"/>
      <c r="K11" s="53"/>
      <c r="L11" s="54">
        <f aca="true" t="shared" si="1" ref="L11:L27">D11+F11+H11+J11</f>
        <v>0</v>
      </c>
      <c r="M11" s="54">
        <f t="shared" si="0"/>
        <v>420402900</v>
      </c>
      <c r="N11" s="55"/>
      <c r="O11" s="49"/>
      <c r="P11" s="50"/>
      <c r="Q11" s="46"/>
      <c r="R11" s="50"/>
      <c r="S11" s="51"/>
      <c r="T11" s="50"/>
      <c r="U11" s="50"/>
      <c r="V11" s="50"/>
      <c r="W11" s="50"/>
      <c r="X11" s="50"/>
      <c r="Y11" s="50"/>
      <c r="Z11" s="50"/>
      <c r="AA11" s="50"/>
      <c r="AB11" s="46"/>
      <c r="AC11" s="46"/>
    </row>
    <row r="12" spans="1:29" s="47" customFormat="1" ht="19.5" customHeight="1">
      <c r="A12" s="186" t="s">
        <v>144</v>
      </c>
      <c r="B12" s="52">
        <v>10</v>
      </c>
      <c r="C12" s="52"/>
      <c r="D12" s="53">
        <f>D10-D11</f>
        <v>35616317029</v>
      </c>
      <c r="E12" s="53">
        <f aca="true" t="shared" si="2" ref="E12:K12">E10-E11</f>
        <v>16147251661</v>
      </c>
      <c r="F12" s="53">
        <f t="shared" si="2"/>
        <v>55770319232</v>
      </c>
      <c r="G12" s="53">
        <f t="shared" si="2"/>
        <v>24721272362</v>
      </c>
      <c r="H12" s="53">
        <f t="shared" si="2"/>
        <v>52656239499</v>
      </c>
      <c r="I12" s="53">
        <f t="shared" si="2"/>
        <v>26171114314</v>
      </c>
      <c r="J12" s="53">
        <f t="shared" si="2"/>
        <v>0</v>
      </c>
      <c r="K12" s="53">
        <f t="shared" si="2"/>
        <v>22013751960</v>
      </c>
      <c r="L12" s="54">
        <f t="shared" si="1"/>
        <v>144042875760</v>
      </c>
      <c r="M12" s="54">
        <f t="shared" si="0"/>
        <v>67039638337</v>
      </c>
      <c r="N12" s="49"/>
      <c r="O12" s="49"/>
      <c r="P12" s="50"/>
      <c r="Q12" s="50"/>
      <c r="R12" s="50"/>
      <c r="S12" s="51"/>
      <c r="T12" s="50"/>
      <c r="U12" s="50"/>
      <c r="V12" s="50"/>
      <c r="W12" s="50"/>
      <c r="X12" s="50"/>
      <c r="Y12" s="50"/>
      <c r="Z12" s="50"/>
      <c r="AA12" s="50"/>
      <c r="AB12" s="46"/>
      <c r="AC12" s="46"/>
    </row>
    <row r="13" spans="1:29" s="47" customFormat="1" ht="19.5" customHeight="1">
      <c r="A13" s="187" t="s">
        <v>145</v>
      </c>
      <c r="B13" s="52">
        <v>11</v>
      </c>
      <c r="C13" s="183" t="s">
        <v>362</v>
      </c>
      <c r="D13" s="56">
        <v>29889975776</v>
      </c>
      <c r="E13" s="56">
        <v>14464321785</v>
      </c>
      <c r="F13" s="56">
        <v>43563411249</v>
      </c>
      <c r="G13" s="56">
        <v>21855450489</v>
      </c>
      <c r="H13" s="56">
        <v>42426223561</v>
      </c>
      <c r="I13" s="56">
        <v>22757031327</v>
      </c>
      <c r="J13" s="56"/>
      <c r="K13" s="56">
        <v>19627193728</v>
      </c>
      <c r="L13" s="48">
        <f t="shared" si="1"/>
        <v>115879610586</v>
      </c>
      <c r="M13" s="48">
        <f t="shared" si="0"/>
        <v>59076803601</v>
      </c>
      <c r="N13" s="49"/>
      <c r="O13" s="49"/>
      <c r="P13" s="50"/>
      <c r="Q13" s="50"/>
      <c r="R13" s="50"/>
      <c r="S13" s="51"/>
      <c r="T13" s="50"/>
      <c r="U13" s="50"/>
      <c r="V13" s="50"/>
      <c r="W13" s="50"/>
      <c r="X13" s="50"/>
      <c r="Y13" s="50"/>
      <c r="Z13" s="50"/>
      <c r="AA13" s="50"/>
      <c r="AB13" s="46"/>
      <c r="AC13" s="46"/>
    </row>
    <row r="14" spans="1:29" s="47" customFormat="1" ht="19.5" customHeight="1">
      <c r="A14" s="186" t="s">
        <v>146</v>
      </c>
      <c r="B14" s="52">
        <v>20</v>
      </c>
      <c r="C14" s="52"/>
      <c r="D14" s="56">
        <f>D12-D13</f>
        <v>5726341253</v>
      </c>
      <c r="E14" s="56">
        <f aca="true" t="shared" si="3" ref="E14:K14">E12-E13</f>
        <v>1682929876</v>
      </c>
      <c r="F14" s="56">
        <f t="shared" si="3"/>
        <v>12206907983</v>
      </c>
      <c r="G14" s="56">
        <f t="shared" si="3"/>
        <v>2865821873</v>
      </c>
      <c r="H14" s="56">
        <f t="shared" si="3"/>
        <v>10230015938</v>
      </c>
      <c r="I14" s="56">
        <f t="shared" si="3"/>
        <v>3414082987</v>
      </c>
      <c r="J14" s="56">
        <f t="shared" si="3"/>
        <v>0</v>
      </c>
      <c r="K14" s="56">
        <f t="shared" si="3"/>
        <v>2386558232</v>
      </c>
      <c r="L14" s="48">
        <f t="shared" si="1"/>
        <v>28163265174</v>
      </c>
      <c r="M14" s="48">
        <f t="shared" si="0"/>
        <v>7962834736</v>
      </c>
      <c r="N14" s="49"/>
      <c r="O14" s="49"/>
      <c r="P14" s="50"/>
      <c r="Q14" s="50"/>
      <c r="R14" s="50"/>
      <c r="S14" s="51"/>
      <c r="T14" s="50"/>
      <c r="U14" s="50"/>
      <c r="V14" s="50"/>
      <c r="W14" s="50"/>
      <c r="X14" s="50"/>
      <c r="Y14" s="50"/>
      <c r="Z14" s="50"/>
      <c r="AA14" s="50"/>
      <c r="AB14" s="46"/>
      <c r="AC14" s="46"/>
    </row>
    <row r="15" spans="1:29" s="47" customFormat="1" ht="19.5" customHeight="1">
      <c r="A15" s="186" t="s">
        <v>147</v>
      </c>
      <c r="B15" s="52">
        <v>21</v>
      </c>
      <c r="C15" s="183" t="s">
        <v>363</v>
      </c>
      <c r="D15" s="53">
        <v>238230437</v>
      </c>
      <c r="E15" s="53">
        <v>173282328</v>
      </c>
      <c r="F15" s="53">
        <v>685131424</v>
      </c>
      <c r="G15" s="53">
        <v>271186950</v>
      </c>
      <c r="H15" s="53">
        <v>893374686</v>
      </c>
      <c r="I15" s="53">
        <v>69332541</v>
      </c>
      <c r="J15" s="53"/>
      <c r="K15" s="53">
        <v>307889982</v>
      </c>
      <c r="L15" s="54">
        <f t="shared" si="1"/>
        <v>1816736547</v>
      </c>
      <c r="M15" s="54">
        <f t="shared" si="0"/>
        <v>513801819</v>
      </c>
      <c r="N15" s="49"/>
      <c r="O15" s="49"/>
      <c r="P15" s="50"/>
      <c r="Q15" s="50"/>
      <c r="R15" s="50"/>
      <c r="S15" s="51"/>
      <c r="T15" s="50"/>
      <c r="U15" s="50"/>
      <c r="V15" s="50"/>
      <c r="W15" s="50"/>
      <c r="X15" s="50"/>
      <c r="Y15" s="50"/>
      <c r="Z15" s="50"/>
      <c r="AA15" s="50"/>
      <c r="AB15" s="46"/>
      <c r="AC15" s="46"/>
    </row>
    <row r="16" spans="1:29" s="47" customFormat="1" ht="19.5" customHeight="1">
      <c r="A16" s="186" t="s">
        <v>148</v>
      </c>
      <c r="B16" s="52">
        <v>22</v>
      </c>
      <c r="C16" s="183" t="s">
        <v>364</v>
      </c>
      <c r="D16" s="53">
        <v>1578660505</v>
      </c>
      <c r="E16" s="53">
        <v>33672801</v>
      </c>
      <c r="F16" s="53">
        <v>4378327031</v>
      </c>
      <c r="G16" s="53">
        <v>44390583</v>
      </c>
      <c r="H16" s="53">
        <v>1617432118</v>
      </c>
      <c r="I16" s="53">
        <v>90176127</v>
      </c>
      <c r="J16" s="53"/>
      <c r="K16" s="53">
        <v>-3634487</v>
      </c>
      <c r="L16" s="54">
        <f t="shared" si="1"/>
        <v>7574419654</v>
      </c>
      <c r="M16" s="54">
        <f t="shared" si="0"/>
        <v>168239511</v>
      </c>
      <c r="N16" s="49"/>
      <c r="O16" s="49"/>
      <c r="P16" s="50"/>
      <c r="Q16" s="50"/>
      <c r="R16" s="50"/>
      <c r="S16" s="51"/>
      <c r="T16" s="50"/>
      <c r="U16" s="50"/>
      <c r="V16" s="50"/>
      <c r="W16" s="50"/>
      <c r="X16" s="50"/>
      <c r="Y16" s="50"/>
      <c r="Z16" s="50"/>
      <c r="AA16" s="50"/>
      <c r="AB16" s="46"/>
      <c r="AC16" s="46"/>
    </row>
    <row r="17" spans="1:29" s="47" customFormat="1" ht="18.75" customHeight="1">
      <c r="A17" s="186" t="s">
        <v>149</v>
      </c>
      <c r="B17" s="52">
        <v>23</v>
      </c>
      <c r="C17" s="52"/>
      <c r="D17" s="53">
        <v>1313000000</v>
      </c>
      <c r="E17" s="53"/>
      <c r="F17" s="53">
        <v>1692888584</v>
      </c>
      <c r="G17" s="53"/>
      <c r="H17" s="53">
        <v>1560000000</v>
      </c>
      <c r="I17" s="53"/>
      <c r="J17" s="53"/>
      <c r="K17" s="53">
        <v>0</v>
      </c>
      <c r="L17" s="54">
        <f t="shared" si="1"/>
        <v>4565888584</v>
      </c>
      <c r="M17" s="54">
        <f t="shared" si="0"/>
        <v>0</v>
      </c>
      <c r="N17" s="49"/>
      <c r="O17" s="49"/>
      <c r="P17" s="50"/>
      <c r="Q17" s="50"/>
      <c r="R17" s="50"/>
      <c r="S17" s="51"/>
      <c r="T17" s="50"/>
      <c r="U17" s="50"/>
      <c r="V17" s="50"/>
      <c r="W17" s="50"/>
      <c r="X17" s="50"/>
      <c r="Y17" s="50"/>
      <c r="Z17" s="50"/>
      <c r="AA17" s="50"/>
      <c r="AB17" s="46"/>
      <c r="AC17" s="46"/>
    </row>
    <row r="18" spans="1:29" s="47" customFormat="1" ht="19.5" customHeight="1">
      <c r="A18" s="186" t="s">
        <v>150</v>
      </c>
      <c r="B18" s="52">
        <v>24</v>
      </c>
      <c r="C18" s="52"/>
      <c r="D18" s="53">
        <v>496606879</v>
      </c>
      <c r="E18" s="53">
        <v>24240642</v>
      </c>
      <c r="F18" s="53">
        <v>976840845</v>
      </c>
      <c r="G18" s="53">
        <v>202693267</v>
      </c>
      <c r="H18" s="53">
        <v>516379898</v>
      </c>
      <c r="I18" s="53">
        <v>175029177</v>
      </c>
      <c r="J18" s="53"/>
      <c r="K18" s="53">
        <v>0</v>
      </c>
      <c r="L18" s="54">
        <f t="shared" si="1"/>
        <v>1989827622</v>
      </c>
      <c r="M18" s="54">
        <f t="shared" si="0"/>
        <v>401963086</v>
      </c>
      <c r="N18" s="49"/>
      <c r="O18" s="49"/>
      <c r="P18" s="50"/>
      <c r="Q18" s="50"/>
      <c r="R18" s="50"/>
      <c r="S18" s="51"/>
      <c r="T18" s="50"/>
      <c r="U18" s="50"/>
      <c r="V18" s="50"/>
      <c r="W18" s="50"/>
      <c r="X18" s="50"/>
      <c r="Y18" s="50"/>
      <c r="Z18" s="50"/>
      <c r="AA18" s="50"/>
      <c r="AB18" s="46"/>
      <c r="AC18" s="46"/>
    </row>
    <row r="19" spans="1:29" s="47" customFormat="1" ht="19.5" customHeight="1">
      <c r="A19" s="186" t="s">
        <v>151</v>
      </c>
      <c r="B19" s="52">
        <v>25</v>
      </c>
      <c r="C19" s="52"/>
      <c r="D19" s="53">
        <v>1119026671</v>
      </c>
      <c r="E19" s="53">
        <v>941107785</v>
      </c>
      <c r="F19" s="53">
        <v>1438488548</v>
      </c>
      <c r="G19" s="53">
        <v>922627759</v>
      </c>
      <c r="H19" s="53">
        <v>1100318422</v>
      </c>
      <c r="I19" s="53">
        <v>897373118</v>
      </c>
      <c r="J19" s="53"/>
      <c r="K19" s="53">
        <v>1098630277</v>
      </c>
      <c r="L19" s="54">
        <f t="shared" si="1"/>
        <v>3657833641</v>
      </c>
      <c r="M19" s="54">
        <f t="shared" si="0"/>
        <v>2761108662</v>
      </c>
      <c r="N19" s="49"/>
      <c r="O19" s="49"/>
      <c r="P19" s="50"/>
      <c r="Q19" s="50"/>
      <c r="R19" s="50"/>
      <c r="S19" s="51"/>
      <c r="T19" s="50"/>
      <c r="U19" s="50"/>
      <c r="V19" s="50"/>
      <c r="W19" s="50"/>
      <c r="X19" s="50"/>
      <c r="Y19" s="50"/>
      <c r="Z19" s="50"/>
      <c r="AA19" s="50"/>
      <c r="AB19" s="46"/>
      <c r="AC19" s="46"/>
    </row>
    <row r="20" spans="1:29" s="47" customFormat="1" ht="19.5" customHeight="1">
      <c r="A20" s="186" t="s">
        <v>152</v>
      </c>
      <c r="B20" s="52">
        <v>30</v>
      </c>
      <c r="C20" s="52"/>
      <c r="D20" s="56">
        <f>D14+D15-D16-D18-D19</f>
        <v>2770277635</v>
      </c>
      <c r="E20" s="56">
        <f aca="true" t="shared" si="4" ref="E20:K20">E14+E15-E16-E18-E19</f>
        <v>857190976</v>
      </c>
      <c r="F20" s="56">
        <f t="shared" si="4"/>
        <v>6098382983</v>
      </c>
      <c r="G20" s="56">
        <f t="shared" si="4"/>
        <v>1967297214</v>
      </c>
      <c r="H20" s="56">
        <f t="shared" si="4"/>
        <v>7889260186</v>
      </c>
      <c r="I20" s="56">
        <f t="shared" si="4"/>
        <v>2320837106</v>
      </c>
      <c r="J20" s="56">
        <f t="shared" si="4"/>
        <v>0</v>
      </c>
      <c r="K20" s="56">
        <f t="shared" si="4"/>
        <v>1599452424</v>
      </c>
      <c r="L20" s="48">
        <f t="shared" si="1"/>
        <v>16757920804</v>
      </c>
      <c r="M20" s="48">
        <f t="shared" si="0"/>
        <v>5145325296</v>
      </c>
      <c r="N20" s="49"/>
      <c r="O20" s="49"/>
      <c r="P20" s="50"/>
      <c r="Q20" s="50"/>
      <c r="R20" s="50"/>
      <c r="S20" s="51"/>
      <c r="T20" s="50"/>
      <c r="U20" s="50"/>
      <c r="V20" s="50"/>
      <c r="W20" s="50"/>
      <c r="X20" s="57"/>
      <c r="Y20" s="50"/>
      <c r="Z20" s="50"/>
      <c r="AA20" s="50"/>
      <c r="AB20" s="46"/>
      <c r="AC20" s="46"/>
    </row>
    <row r="21" spans="1:29" s="47" customFormat="1" ht="19.5" customHeight="1">
      <c r="A21" s="186" t="s">
        <v>153</v>
      </c>
      <c r="B21" s="52">
        <v>31</v>
      </c>
      <c r="C21" s="52"/>
      <c r="D21" s="53"/>
      <c r="E21" s="53"/>
      <c r="F21" s="53">
        <v>33661</v>
      </c>
      <c r="G21" s="53"/>
      <c r="H21" s="53">
        <v>1538</v>
      </c>
      <c r="I21" s="53">
        <v>654056</v>
      </c>
      <c r="J21" s="53"/>
      <c r="K21" s="53">
        <v>542594</v>
      </c>
      <c r="L21" s="54">
        <f t="shared" si="1"/>
        <v>35199</v>
      </c>
      <c r="M21" s="54">
        <f t="shared" si="0"/>
        <v>654056</v>
      </c>
      <c r="N21" s="49"/>
      <c r="O21" s="49"/>
      <c r="P21" s="50"/>
      <c r="Q21" s="50"/>
      <c r="R21" s="50"/>
      <c r="S21" s="51"/>
      <c r="T21" s="50"/>
      <c r="U21" s="50"/>
      <c r="V21" s="50"/>
      <c r="W21" s="50"/>
      <c r="X21" s="50"/>
      <c r="Y21" s="50"/>
      <c r="Z21" s="50"/>
      <c r="AA21" s="50"/>
      <c r="AB21" s="46"/>
      <c r="AC21" s="46"/>
    </row>
    <row r="22" spans="1:29" s="47" customFormat="1" ht="19.5" customHeight="1">
      <c r="A22" s="186" t="s">
        <v>154</v>
      </c>
      <c r="B22" s="52">
        <v>32</v>
      </c>
      <c r="C22" s="52"/>
      <c r="D22" s="53">
        <v>8210</v>
      </c>
      <c r="E22" s="53">
        <v>333</v>
      </c>
      <c r="F22" s="53">
        <v>638</v>
      </c>
      <c r="G22" s="53"/>
      <c r="H22" s="53">
        <v>351</v>
      </c>
      <c r="I22" s="53"/>
      <c r="J22" s="53"/>
      <c r="K22" s="53">
        <v>0</v>
      </c>
      <c r="L22" s="54">
        <f t="shared" si="1"/>
        <v>9199</v>
      </c>
      <c r="M22" s="54">
        <f t="shared" si="0"/>
        <v>333</v>
      </c>
      <c r="N22" s="49"/>
      <c r="O22" s="49"/>
      <c r="P22" s="50"/>
      <c r="Q22" s="50"/>
      <c r="R22" s="50"/>
      <c r="S22" s="51"/>
      <c r="T22" s="50"/>
      <c r="U22" s="50"/>
      <c r="V22" s="50"/>
      <c r="W22" s="50"/>
      <c r="X22" s="50"/>
      <c r="Y22" s="50"/>
      <c r="Z22" s="50"/>
      <c r="AA22" s="50"/>
      <c r="AB22" s="46"/>
      <c r="AC22" s="46"/>
    </row>
    <row r="23" spans="1:29" s="47" customFormat="1" ht="19.5" customHeight="1">
      <c r="A23" s="186" t="s">
        <v>155</v>
      </c>
      <c r="B23" s="52">
        <v>40</v>
      </c>
      <c r="C23" s="52"/>
      <c r="D23" s="56">
        <f>D21-D22</f>
        <v>-8210</v>
      </c>
      <c r="E23" s="56">
        <f aca="true" t="shared" si="5" ref="E23:K23">E21-E22</f>
        <v>-333</v>
      </c>
      <c r="F23" s="56">
        <f t="shared" si="5"/>
        <v>33023</v>
      </c>
      <c r="G23" s="56">
        <f t="shared" si="5"/>
        <v>0</v>
      </c>
      <c r="H23" s="56">
        <f t="shared" si="5"/>
        <v>1187</v>
      </c>
      <c r="I23" s="56">
        <f t="shared" si="5"/>
        <v>654056</v>
      </c>
      <c r="J23" s="56">
        <f t="shared" si="5"/>
        <v>0</v>
      </c>
      <c r="K23" s="56">
        <f t="shared" si="5"/>
        <v>542594</v>
      </c>
      <c r="L23" s="48">
        <f t="shared" si="1"/>
        <v>26000</v>
      </c>
      <c r="M23" s="48">
        <f t="shared" si="0"/>
        <v>653723</v>
      </c>
      <c r="N23" s="58"/>
      <c r="O23" s="58"/>
      <c r="P23" s="50"/>
      <c r="Q23" s="57"/>
      <c r="R23" s="57"/>
      <c r="S23" s="51"/>
      <c r="T23" s="50"/>
      <c r="U23" s="50"/>
      <c r="V23" s="50"/>
      <c r="W23" s="50"/>
      <c r="X23" s="50"/>
      <c r="Y23" s="50"/>
      <c r="Z23" s="50"/>
      <c r="AA23" s="50"/>
      <c r="AB23" s="46"/>
      <c r="AC23" s="46"/>
    </row>
    <row r="24" spans="1:29" s="47" customFormat="1" ht="19.5" customHeight="1">
      <c r="A24" s="188" t="s">
        <v>156</v>
      </c>
      <c r="B24" s="52">
        <v>50</v>
      </c>
      <c r="C24" s="52"/>
      <c r="D24" s="56">
        <f>D20+D23</f>
        <v>2770269425</v>
      </c>
      <c r="E24" s="56">
        <f aca="true" t="shared" si="6" ref="E24:K24">E20+E23</f>
        <v>857190643</v>
      </c>
      <c r="F24" s="56">
        <f t="shared" si="6"/>
        <v>6098416006</v>
      </c>
      <c r="G24" s="56">
        <f t="shared" si="6"/>
        <v>1967297214</v>
      </c>
      <c r="H24" s="56">
        <f t="shared" si="6"/>
        <v>7889261373</v>
      </c>
      <c r="I24" s="56">
        <f t="shared" si="6"/>
        <v>2321491162</v>
      </c>
      <c r="J24" s="56">
        <f t="shared" si="6"/>
        <v>0</v>
      </c>
      <c r="K24" s="56">
        <f t="shared" si="6"/>
        <v>1599995018</v>
      </c>
      <c r="L24" s="48">
        <f t="shared" si="1"/>
        <v>16757946804</v>
      </c>
      <c r="M24" s="48">
        <f t="shared" si="0"/>
        <v>5145979019</v>
      </c>
      <c r="N24" s="59"/>
      <c r="O24" s="59"/>
      <c r="P24" s="60"/>
      <c r="Q24" s="60"/>
      <c r="R24" s="60"/>
      <c r="S24" s="61"/>
      <c r="T24" s="60"/>
      <c r="U24" s="60"/>
      <c r="V24" s="60"/>
      <c r="W24" s="60"/>
      <c r="X24" s="62"/>
      <c r="Y24" s="60"/>
      <c r="Z24" s="60"/>
      <c r="AA24" s="60"/>
      <c r="AB24" s="46"/>
      <c r="AC24" s="46"/>
    </row>
    <row r="25" spans="1:29" s="47" customFormat="1" ht="19.5" customHeight="1">
      <c r="A25" s="186" t="s">
        <v>157</v>
      </c>
      <c r="B25" s="52">
        <v>51</v>
      </c>
      <c r="C25" s="183" t="s">
        <v>365</v>
      </c>
      <c r="D25" s="53">
        <f>D24*0.28</f>
        <v>775675439.0000001</v>
      </c>
      <c r="E25" s="53">
        <v>385000000</v>
      </c>
      <c r="F25" s="53">
        <f>F24*0.28</f>
        <v>1707556481.68</v>
      </c>
      <c r="G25" s="53">
        <v>385000000</v>
      </c>
      <c r="H25" s="53">
        <v>2208993184</v>
      </c>
      <c r="I25" s="53">
        <v>670874125</v>
      </c>
      <c r="J25" s="53"/>
      <c r="K25" s="53">
        <v>487033833</v>
      </c>
      <c r="L25" s="54">
        <f t="shared" si="1"/>
        <v>4692225104.68</v>
      </c>
      <c r="M25" s="54">
        <f t="shared" si="0"/>
        <v>1440874125</v>
      </c>
      <c r="N25" s="49"/>
      <c r="O25" s="49"/>
      <c r="P25" s="50"/>
      <c r="Q25" s="50"/>
      <c r="R25" s="50"/>
      <c r="S25" s="51"/>
      <c r="T25" s="50"/>
      <c r="U25" s="50"/>
      <c r="V25" s="50"/>
      <c r="W25" s="50"/>
      <c r="X25" s="50"/>
      <c r="Y25" s="50"/>
      <c r="Z25" s="50"/>
      <c r="AA25" s="50"/>
      <c r="AB25" s="46"/>
      <c r="AC25" s="46"/>
    </row>
    <row r="26" spans="1:29" s="47" customFormat="1" ht="18.75" customHeight="1">
      <c r="A26" s="186" t="s">
        <v>158</v>
      </c>
      <c r="B26" s="52">
        <v>52</v>
      </c>
      <c r="C26" s="183" t="s">
        <v>365</v>
      </c>
      <c r="D26" s="53">
        <v>0</v>
      </c>
      <c r="E26" s="53">
        <v>0</v>
      </c>
      <c r="F26" s="53"/>
      <c r="G26" s="53"/>
      <c r="H26" s="53"/>
      <c r="I26" s="53"/>
      <c r="J26" s="53"/>
      <c r="K26" s="53">
        <v>0</v>
      </c>
      <c r="L26" s="54">
        <f t="shared" si="1"/>
        <v>0</v>
      </c>
      <c r="M26" s="54">
        <f t="shared" si="0"/>
        <v>0</v>
      </c>
      <c r="N26" s="49"/>
      <c r="O26" s="49"/>
      <c r="P26" s="50"/>
      <c r="Q26" s="50"/>
      <c r="R26" s="50"/>
      <c r="S26" s="51"/>
      <c r="T26" s="50"/>
      <c r="U26" s="50"/>
      <c r="V26" s="50"/>
      <c r="W26" s="50"/>
      <c r="X26" s="50"/>
      <c r="Y26" s="50"/>
      <c r="Z26" s="50"/>
      <c r="AA26" s="50"/>
      <c r="AB26" s="46"/>
      <c r="AC26" s="46"/>
    </row>
    <row r="27" spans="1:29" s="47" customFormat="1" ht="19.5" customHeight="1">
      <c r="A27" s="188" t="s">
        <v>159</v>
      </c>
      <c r="B27" s="52">
        <v>60</v>
      </c>
      <c r="C27" s="52"/>
      <c r="D27" s="56">
        <f>D24-D25</f>
        <v>1994593986</v>
      </c>
      <c r="E27" s="56">
        <f aca="true" t="shared" si="7" ref="E27:K27">E24-E25</f>
        <v>472190643</v>
      </c>
      <c r="F27" s="56">
        <f t="shared" si="7"/>
        <v>4390859524.32</v>
      </c>
      <c r="G27" s="56">
        <f t="shared" si="7"/>
        <v>1582297214</v>
      </c>
      <c r="H27" s="56">
        <f t="shared" si="7"/>
        <v>5680268189</v>
      </c>
      <c r="I27" s="56">
        <f t="shared" si="7"/>
        <v>1650617037</v>
      </c>
      <c r="J27" s="56">
        <f t="shared" si="7"/>
        <v>0</v>
      </c>
      <c r="K27" s="56">
        <f t="shared" si="7"/>
        <v>1112961185</v>
      </c>
      <c r="L27" s="48">
        <f t="shared" si="1"/>
        <v>12065721699.32</v>
      </c>
      <c r="M27" s="48">
        <f t="shared" si="0"/>
        <v>3705104894</v>
      </c>
      <c r="N27" s="59"/>
      <c r="O27" s="59"/>
      <c r="P27" s="60"/>
      <c r="Q27" s="60"/>
      <c r="R27" s="60"/>
      <c r="S27" s="61"/>
      <c r="T27" s="60"/>
      <c r="U27" s="60"/>
      <c r="V27" s="60"/>
      <c r="W27" s="60"/>
      <c r="X27" s="62"/>
      <c r="Y27" s="60"/>
      <c r="Z27" s="60"/>
      <c r="AA27" s="60"/>
      <c r="AB27" s="46"/>
      <c r="AC27" s="46"/>
    </row>
    <row r="28" spans="1:29" s="47" customFormat="1" ht="19.5" customHeight="1">
      <c r="A28" s="189" t="s">
        <v>160</v>
      </c>
      <c r="B28" s="63">
        <v>70</v>
      </c>
      <c r="C28" s="63"/>
      <c r="D28" s="64">
        <f>D27/3000000</f>
        <v>664.864662</v>
      </c>
      <c r="E28" s="64">
        <f>E27/1000000</f>
        <v>472.190643</v>
      </c>
      <c r="F28" s="64">
        <f>F27/3000000</f>
        <v>1463.6198414399998</v>
      </c>
      <c r="G28" s="64">
        <v>1582</v>
      </c>
      <c r="H28" s="64">
        <f>H27/3000000</f>
        <v>1893.4227296666666</v>
      </c>
      <c r="I28" s="64">
        <f>1651</f>
        <v>1651</v>
      </c>
      <c r="J28" s="64">
        <f>J27/3000000</f>
        <v>0</v>
      </c>
      <c r="K28" s="64">
        <v>538.9076232667076</v>
      </c>
      <c r="L28" s="64">
        <f>L27/3000000</f>
        <v>4021.9072331066664</v>
      </c>
      <c r="M28" s="64">
        <v>3705</v>
      </c>
      <c r="N28" s="49"/>
      <c r="O28" s="49"/>
      <c r="P28" s="50"/>
      <c r="Q28" s="46"/>
      <c r="R28" s="46"/>
      <c r="S28" s="46"/>
      <c r="T28" s="46"/>
      <c r="U28" s="46"/>
      <c r="V28" s="46"/>
      <c r="W28" s="46"/>
      <c r="X28" s="46"/>
      <c r="Y28" s="46"/>
      <c r="Z28" s="46"/>
      <c r="AA28" s="46"/>
      <c r="AB28" s="46"/>
      <c r="AC28" s="46"/>
    </row>
    <row r="29" spans="1:29" ht="19.5" customHeight="1">
      <c r="A29" s="46"/>
      <c r="B29" s="41"/>
      <c r="C29" s="41"/>
      <c r="D29" s="190" t="s">
        <v>161</v>
      </c>
      <c r="E29" s="65"/>
      <c r="F29" s="65"/>
      <c r="G29" s="65"/>
      <c r="H29" s="65"/>
      <c r="I29" s="65"/>
      <c r="J29" s="65"/>
      <c r="K29" s="65"/>
      <c r="L29" s="193" t="s">
        <v>165</v>
      </c>
      <c r="M29" s="65"/>
      <c r="N29" s="50"/>
      <c r="O29" s="50"/>
      <c r="P29" s="66"/>
      <c r="Q29" s="40"/>
      <c r="R29" s="40"/>
      <c r="S29" s="40"/>
      <c r="T29" s="40"/>
      <c r="U29" s="40"/>
      <c r="V29" s="40"/>
      <c r="W29" s="40"/>
      <c r="X29" s="40"/>
      <c r="Y29" s="40"/>
      <c r="Z29" s="40"/>
      <c r="AA29" s="40"/>
      <c r="AB29" s="40"/>
      <c r="AC29" s="40"/>
    </row>
    <row r="30" spans="1:29" s="71" customFormat="1" ht="19.5" customHeight="1">
      <c r="A30" s="250" t="s">
        <v>164</v>
      </c>
      <c r="B30" s="251"/>
      <c r="C30" s="67"/>
      <c r="D30" s="191" t="s">
        <v>162</v>
      </c>
      <c r="E30" s="68"/>
      <c r="F30" s="68"/>
      <c r="G30" s="68"/>
      <c r="H30" s="192" t="s">
        <v>163</v>
      </c>
      <c r="I30" s="68"/>
      <c r="J30" s="68"/>
      <c r="K30" s="68"/>
      <c r="L30" s="192" t="s">
        <v>166</v>
      </c>
      <c r="M30" s="68"/>
      <c r="N30" s="69"/>
      <c r="O30" s="70"/>
      <c r="P30" s="70"/>
      <c r="Q30" s="70"/>
      <c r="R30" s="69"/>
      <c r="S30" s="70"/>
      <c r="T30" s="70"/>
      <c r="U30" s="70"/>
      <c r="V30" s="70"/>
      <c r="W30" s="69"/>
      <c r="X30" s="70"/>
      <c r="Y30" s="70"/>
      <c r="Z30" s="70"/>
      <c r="AA30" s="70"/>
      <c r="AB30" s="70"/>
      <c r="AC30" s="70"/>
    </row>
    <row r="31" spans="1:29" s="73" customFormat="1" ht="19.5" customHeight="1">
      <c r="A31" s="252" t="s">
        <v>353</v>
      </c>
      <c r="B31" s="253"/>
      <c r="D31" s="254"/>
      <c r="E31" s="254"/>
      <c r="F31" s="74"/>
      <c r="G31" s="74"/>
      <c r="H31" s="74"/>
      <c r="I31" s="74"/>
      <c r="J31" s="74"/>
      <c r="K31" s="74"/>
      <c r="L31" s="194" t="s">
        <v>353</v>
      </c>
      <c r="M31" s="74"/>
      <c r="N31" s="75"/>
      <c r="O31" s="75"/>
      <c r="P31" s="75"/>
      <c r="Q31" s="75"/>
      <c r="R31" s="75"/>
      <c r="S31" s="75"/>
      <c r="T31" s="75"/>
      <c r="U31" s="75"/>
      <c r="V31" s="75"/>
      <c r="W31" s="75"/>
      <c r="X31" s="75"/>
      <c r="Y31" s="75"/>
      <c r="Z31" s="75"/>
      <c r="AA31" s="75"/>
      <c r="AB31" s="75"/>
      <c r="AC31" s="75"/>
    </row>
    <row r="32" spans="1:29" s="73" customFormat="1" ht="7.5" customHeight="1">
      <c r="A32" s="72"/>
      <c r="B32" s="72"/>
      <c r="D32" s="74"/>
      <c r="E32" s="74"/>
      <c r="F32" s="74"/>
      <c r="G32" s="74"/>
      <c r="H32" s="74"/>
      <c r="I32" s="74"/>
      <c r="J32" s="74"/>
      <c r="K32" s="74"/>
      <c r="L32" s="74"/>
      <c r="M32" s="74"/>
      <c r="N32" s="75"/>
      <c r="O32" s="75"/>
      <c r="P32" s="75"/>
      <c r="Q32" s="75"/>
      <c r="R32" s="75"/>
      <c r="S32" s="75"/>
      <c r="T32" s="75"/>
      <c r="U32" s="75"/>
      <c r="V32" s="75"/>
      <c r="W32" s="75"/>
      <c r="X32" s="75"/>
      <c r="Y32" s="75"/>
      <c r="Z32" s="75"/>
      <c r="AA32" s="75"/>
      <c r="AB32" s="75"/>
      <c r="AC32" s="75"/>
    </row>
    <row r="33" spans="1:29" ht="36.75" customHeight="1">
      <c r="A33" s="196" t="s">
        <v>167</v>
      </c>
      <c r="H33" s="197" t="s">
        <v>351</v>
      </c>
      <c r="N33" s="40"/>
      <c r="O33" s="40"/>
      <c r="P33" s="40"/>
      <c r="Q33" s="40"/>
      <c r="R33" s="40"/>
      <c r="S33" s="40"/>
      <c r="T33" s="40"/>
      <c r="U33" s="40"/>
      <c r="V33" s="40"/>
      <c r="W33" s="40"/>
      <c r="X33" s="40"/>
      <c r="Y33" s="40"/>
      <c r="Z33" s="40"/>
      <c r="AA33" s="40"/>
      <c r="AB33" s="40"/>
      <c r="AC33" s="40"/>
    </row>
    <row r="34" spans="14:29" ht="24.75" customHeight="1">
      <c r="N34" s="40"/>
      <c r="O34" s="40"/>
      <c r="P34" s="40"/>
      <c r="Q34" s="40"/>
      <c r="R34" s="40"/>
      <c r="S34" s="40"/>
      <c r="T34" s="40"/>
      <c r="U34" s="40"/>
      <c r="V34" s="40"/>
      <c r="W34" s="40"/>
      <c r="X34" s="40"/>
      <c r="Y34" s="40"/>
      <c r="Z34" s="40"/>
      <c r="AA34" s="40"/>
      <c r="AB34" s="40"/>
      <c r="AC34" s="40"/>
    </row>
    <row r="35" spans="14:29" ht="24.75" customHeight="1">
      <c r="N35" s="40"/>
      <c r="O35" s="40"/>
      <c r="P35" s="40"/>
      <c r="Q35" s="40"/>
      <c r="R35" s="40"/>
      <c r="S35" s="40"/>
      <c r="T35" s="40"/>
      <c r="U35" s="40"/>
      <c r="V35" s="40"/>
      <c r="W35" s="40"/>
      <c r="X35" s="40"/>
      <c r="Y35" s="40"/>
      <c r="Z35" s="40"/>
      <c r="AA35" s="40"/>
      <c r="AB35" s="40"/>
      <c r="AC35" s="40"/>
    </row>
    <row r="36" spans="14:29" ht="24.75" customHeight="1">
      <c r="N36" s="40"/>
      <c r="O36" s="40"/>
      <c r="P36" s="40"/>
      <c r="Q36" s="40"/>
      <c r="R36" s="40"/>
      <c r="S36" s="40"/>
      <c r="T36" s="40"/>
      <c r="U36" s="40"/>
      <c r="V36" s="40"/>
      <c r="W36" s="40"/>
      <c r="X36" s="40"/>
      <c r="Y36" s="40"/>
      <c r="Z36" s="40"/>
      <c r="AA36" s="40"/>
      <c r="AB36" s="40"/>
      <c r="AC36" s="40"/>
    </row>
    <row r="37" spans="14:29" ht="24.75" customHeight="1">
      <c r="N37" s="40"/>
      <c r="O37" s="40"/>
      <c r="P37" s="40"/>
      <c r="Q37" s="40"/>
      <c r="R37" s="40"/>
      <c r="S37" s="40"/>
      <c r="T37" s="40"/>
      <c r="U37" s="40"/>
      <c r="V37" s="40"/>
      <c r="W37" s="40"/>
      <c r="X37" s="40"/>
      <c r="Y37" s="40"/>
      <c r="Z37" s="40"/>
      <c r="AA37" s="40"/>
      <c r="AB37" s="40"/>
      <c r="AC37" s="40"/>
    </row>
    <row r="38" ht="24.75" customHeight="1"/>
    <row r="39" ht="24.75" customHeight="1"/>
    <row r="40" ht="24.75" customHeight="1"/>
    <row r="41" ht="24.75" customHeight="1"/>
  </sheetData>
  <mergeCells count="16">
    <mergeCell ref="A30:B30"/>
    <mergeCell ref="A31:B31"/>
    <mergeCell ref="D31:E31"/>
    <mergeCell ref="F6:G7"/>
    <mergeCell ref="A6:A7"/>
    <mergeCell ref="B6:B7"/>
    <mergeCell ref="C6:C7"/>
    <mergeCell ref="H6:I7"/>
    <mergeCell ref="J6:K7"/>
    <mergeCell ref="L6:M7"/>
    <mergeCell ref="D5:E5"/>
    <mergeCell ref="D6:E7"/>
    <mergeCell ref="D1:E1"/>
    <mergeCell ref="D2:M2"/>
    <mergeCell ref="A3:M3"/>
    <mergeCell ref="A4:M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50"/>
  <sheetViews>
    <sheetView workbookViewId="0" topLeftCell="H49">
      <selection activeCell="A1" sqref="A1"/>
    </sheetView>
  </sheetViews>
  <sheetFormatPr defaultColWidth="9.140625" defaultRowHeight="12.75"/>
  <cols>
    <col min="1" max="1" width="72.8515625" style="78" customWidth="1"/>
    <col min="2" max="2" width="6.8515625" style="78" customWidth="1"/>
    <col min="3" max="3" width="6.8515625" style="34" customWidth="1"/>
    <col min="4" max="7" width="18.7109375" style="34" hidden="1" customWidth="1"/>
    <col min="8" max="9" width="18.7109375" style="34" customWidth="1"/>
    <col min="10" max="11" width="18.7109375" style="34" hidden="1" customWidth="1"/>
    <col min="12" max="13" width="18.7109375" style="34" customWidth="1"/>
    <col min="14" max="14" width="17.421875" style="34" hidden="1" customWidth="1"/>
    <col min="15" max="15" width="24.421875" style="34" hidden="1" customWidth="1"/>
    <col min="16" max="16" width="12.8515625" style="34" hidden="1" customWidth="1"/>
    <col min="17" max="17" width="17.421875" style="34" customWidth="1"/>
    <col min="18" max="16384" width="9.140625" style="34" customWidth="1"/>
  </cols>
  <sheetData>
    <row r="1" spans="1:13" ht="21" customHeight="1">
      <c r="A1" s="198" t="s">
        <v>168</v>
      </c>
      <c r="B1" s="169" t="s">
        <v>169</v>
      </c>
      <c r="C1" s="148"/>
      <c r="D1" s="148"/>
      <c r="E1" s="148"/>
      <c r="F1" s="148"/>
      <c r="G1" s="148"/>
      <c r="H1" s="148"/>
      <c r="I1" s="148"/>
      <c r="J1" s="148"/>
      <c r="K1" s="148"/>
      <c r="L1" s="148"/>
      <c r="M1" s="148"/>
    </row>
    <row r="2" spans="1:13" ht="16.5" customHeight="1">
      <c r="A2" s="198" t="s">
        <v>263</v>
      </c>
      <c r="B2" s="279" t="s">
        <v>170</v>
      </c>
      <c r="C2" s="280"/>
      <c r="D2" s="280"/>
      <c r="E2" s="280"/>
      <c r="F2" s="280"/>
      <c r="G2" s="280"/>
      <c r="H2" s="280"/>
      <c r="I2" s="280"/>
      <c r="J2" s="280"/>
      <c r="K2" s="280"/>
      <c r="L2" s="280"/>
      <c r="M2" s="280"/>
    </row>
    <row r="3" spans="2:13" ht="5.25" customHeight="1">
      <c r="B3" s="280"/>
      <c r="C3" s="280"/>
      <c r="D3" s="280"/>
      <c r="E3" s="280"/>
      <c r="F3" s="280"/>
      <c r="G3" s="280"/>
      <c r="H3" s="280"/>
      <c r="I3" s="280"/>
      <c r="J3" s="280"/>
      <c r="K3" s="280"/>
      <c r="L3" s="280"/>
      <c r="M3" s="280"/>
    </row>
    <row r="4" ht="21.75" customHeight="1" hidden="1">
      <c r="A4" s="78">
        <v>70382512952</v>
      </c>
    </row>
    <row r="5" spans="1:13" ht="24.75" customHeight="1">
      <c r="A5" s="281" t="s">
        <v>171</v>
      </c>
      <c r="B5" s="282"/>
      <c r="C5" s="282"/>
      <c r="D5" s="282"/>
      <c r="E5" s="282"/>
      <c r="F5" s="282"/>
      <c r="G5" s="282"/>
      <c r="H5" s="282"/>
      <c r="I5" s="282"/>
      <c r="J5" s="282"/>
      <c r="K5" s="282"/>
      <c r="L5" s="282"/>
      <c r="M5" s="282"/>
    </row>
    <row r="6" spans="1:13" ht="14.25" customHeight="1">
      <c r="A6" s="264" t="s">
        <v>172</v>
      </c>
      <c r="B6" s="273"/>
      <c r="C6" s="273"/>
      <c r="D6" s="273"/>
      <c r="E6" s="273"/>
      <c r="F6" s="273"/>
      <c r="G6" s="273"/>
      <c r="H6" s="273"/>
      <c r="I6" s="273"/>
      <c r="J6" s="273"/>
      <c r="K6" s="273"/>
      <c r="L6" s="273"/>
      <c r="M6" s="273"/>
    </row>
    <row r="7" spans="1:13" ht="16.5" customHeight="1">
      <c r="A7" s="274" t="s">
        <v>173</v>
      </c>
      <c r="B7" s="275"/>
      <c r="C7" s="275"/>
      <c r="D7" s="275"/>
      <c r="E7" s="275"/>
      <c r="F7" s="275"/>
      <c r="G7" s="275"/>
      <c r="H7" s="275"/>
      <c r="I7" s="275"/>
      <c r="J7" s="275"/>
      <c r="K7" s="275"/>
      <c r="L7" s="275"/>
      <c r="M7" s="275"/>
    </row>
    <row r="8" spans="1:13" ht="5.25" customHeight="1">
      <c r="A8" s="276"/>
      <c r="B8" s="276"/>
      <c r="C8" s="276"/>
      <c r="D8" s="276"/>
      <c r="E8" s="276"/>
      <c r="F8" s="276"/>
      <c r="G8" s="276"/>
      <c r="H8" s="276"/>
      <c r="I8" s="276"/>
      <c r="J8" s="276"/>
      <c r="K8" s="276"/>
      <c r="L8" s="276"/>
      <c r="M8" s="276"/>
    </row>
    <row r="9" spans="1:13" s="47" customFormat="1" ht="16.5" customHeight="1">
      <c r="A9" s="277" t="s">
        <v>135</v>
      </c>
      <c r="B9" s="277" t="s">
        <v>274</v>
      </c>
      <c r="C9" s="277" t="s">
        <v>174</v>
      </c>
      <c r="D9" s="262" t="s">
        <v>366</v>
      </c>
      <c r="E9" s="263"/>
      <c r="F9" s="262" t="s">
        <v>367</v>
      </c>
      <c r="G9" s="263"/>
      <c r="H9" s="262" t="s">
        <v>368</v>
      </c>
      <c r="I9" s="263"/>
      <c r="J9" s="262" t="s">
        <v>369</v>
      </c>
      <c r="K9" s="263"/>
      <c r="L9" s="262" t="s">
        <v>175</v>
      </c>
      <c r="M9" s="263"/>
    </row>
    <row r="10" spans="1:15" s="47" customFormat="1" ht="16.5" customHeight="1">
      <c r="A10" s="278"/>
      <c r="B10" s="278"/>
      <c r="C10" s="278"/>
      <c r="D10" s="176" t="s">
        <v>140</v>
      </c>
      <c r="E10" s="176" t="s">
        <v>141</v>
      </c>
      <c r="F10" s="176" t="s">
        <v>140</v>
      </c>
      <c r="G10" s="176" t="s">
        <v>141</v>
      </c>
      <c r="H10" s="176" t="s">
        <v>140</v>
      </c>
      <c r="I10" s="176" t="s">
        <v>141</v>
      </c>
      <c r="J10" s="176" t="s">
        <v>140</v>
      </c>
      <c r="K10" s="176" t="s">
        <v>141</v>
      </c>
      <c r="L10" s="176" t="s">
        <v>140</v>
      </c>
      <c r="M10" s="176" t="s">
        <v>141</v>
      </c>
      <c r="O10" s="199" t="s">
        <v>176</v>
      </c>
    </row>
    <row r="11" spans="1:13" s="47" customFormat="1" ht="16.5" customHeight="1">
      <c r="A11" s="45">
        <v>1</v>
      </c>
      <c r="B11" s="45">
        <v>2</v>
      </c>
      <c r="C11" s="45">
        <v>3</v>
      </c>
      <c r="D11" s="45">
        <v>4</v>
      </c>
      <c r="E11" s="45">
        <v>5</v>
      </c>
      <c r="F11" s="45"/>
      <c r="G11" s="45"/>
      <c r="H11" s="45"/>
      <c r="I11" s="45"/>
      <c r="J11" s="45"/>
      <c r="K11" s="45"/>
      <c r="L11" s="45">
        <v>4</v>
      </c>
      <c r="M11" s="45">
        <v>5</v>
      </c>
    </row>
    <row r="12" spans="1:18" s="47" customFormat="1" ht="19.5" customHeight="1">
      <c r="A12" s="203" t="s">
        <v>177</v>
      </c>
      <c r="B12" s="80"/>
      <c r="C12" s="80"/>
      <c r="D12" s="81"/>
      <c r="E12" s="81"/>
      <c r="F12" s="81"/>
      <c r="G12" s="81"/>
      <c r="H12" s="81"/>
      <c r="I12" s="81"/>
      <c r="J12" s="81"/>
      <c r="K12" s="81"/>
      <c r="L12" s="81"/>
      <c r="M12" s="81"/>
      <c r="N12" s="82"/>
      <c r="O12" s="82"/>
      <c r="P12" s="82"/>
      <c r="Q12" s="82"/>
      <c r="R12" s="82"/>
    </row>
    <row r="13" spans="1:18" s="47" customFormat="1" ht="19.5" customHeight="1">
      <c r="A13" s="204" t="s">
        <v>178</v>
      </c>
      <c r="B13" s="200" t="s">
        <v>359</v>
      </c>
      <c r="C13" s="83"/>
      <c r="D13" s="84">
        <v>33357847042</v>
      </c>
      <c r="E13" s="84">
        <v>14725916428</v>
      </c>
      <c r="F13" s="84">
        <v>53211341928</v>
      </c>
      <c r="G13" s="84">
        <v>25706458832</v>
      </c>
      <c r="H13" s="84">
        <v>49251384046</v>
      </c>
      <c r="I13" s="84">
        <v>22403027969</v>
      </c>
      <c r="J13" s="84"/>
      <c r="K13" s="84">
        <v>22897676068</v>
      </c>
      <c r="L13" s="84">
        <f>D13+F13+H13+J13</f>
        <v>135820573016</v>
      </c>
      <c r="M13" s="84">
        <f>E13+G13+I13</f>
        <v>62835403229</v>
      </c>
      <c r="N13" s="85"/>
      <c r="O13" s="86">
        <v>85733079297</v>
      </c>
      <c r="P13" s="85"/>
      <c r="Q13" s="85"/>
      <c r="R13" s="82"/>
    </row>
    <row r="14" spans="1:18" s="47" customFormat="1" ht="19.5" customHeight="1">
      <c r="A14" s="204" t="s">
        <v>179</v>
      </c>
      <c r="B14" s="200" t="s">
        <v>361</v>
      </c>
      <c r="C14" s="83"/>
      <c r="D14" s="84">
        <v>-19645334542</v>
      </c>
      <c r="E14" s="84">
        <v>-12916920423</v>
      </c>
      <c r="F14" s="84">
        <v>-34386730235</v>
      </c>
      <c r="G14" s="84">
        <v>-17138093930</v>
      </c>
      <c r="H14" s="84">
        <v>-30250976308</v>
      </c>
      <c r="I14" s="84">
        <v>-18468800099</v>
      </c>
      <c r="J14" s="84"/>
      <c r="K14" s="84">
        <v>-18239837872</v>
      </c>
      <c r="L14" s="84">
        <f aca="true" t="shared" si="0" ref="L14:L40">D14+F14+H14+J14</f>
        <v>-84283041085</v>
      </c>
      <c r="M14" s="84">
        <f aca="true" t="shared" si="1" ref="M14:M19">E14+G14+I14</f>
        <v>-48523814452</v>
      </c>
      <c r="N14" s="82"/>
      <c r="O14" s="87">
        <f>-(75228800+114813825+2800000+16153541473+28447230+1601461721+263544823+18468800099+17138093930+12916920423)</f>
        <v>-66763652324</v>
      </c>
      <c r="P14" s="82"/>
      <c r="Q14" s="85"/>
      <c r="R14" s="82"/>
    </row>
    <row r="15" spans="1:18" s="47" customFormat="1" ht="19.5" customHeight="1">
      <c r="A15" s="204" t="s">
        <v>180</v>
      </c>
      <c r="B15" s="200" t="s">
        <v>370</v>
      </c>
      <c r="C15" s="83"/>
      <c r="D15" s="84">
        <v>-3741694540</v>
      </c>
      <c r="E15" s="84">
        <v>-3133711388</v>
      </c>
      <c r="F15" s="84">
        <v>-4890453171</v>
      </c>
      <c r="G15" s="84">
        <v>-2335929168</v>
      </c>
      <c r="H15" s="84">
        <v>-3815466781</v>
      </c>
      <c r="I15" s="84">
        <v>-2635637074</v>
      </c>
      <c r="J15" s="84"/>
      <c r="K15" s="84">
        <v>-3245547296</v>
      </c>
      <c r="L15" s="84">
        <f t="shared" si="0"/>
        <v>-12447614492</v>
      </c>
      <c r="M15" s="84">
        <f t="shared" si="1"/>
        <v>-8105277630</v>
      </c>
      <c r="N15" s="82"/>
      <c r="O15" s="87">
        <f>-(3074817296+170730000+2635637074+2335929168+3133711388)</f>
        <v>-11350824926</v>
      </c>
      <c r="P15" s="82"/>
      <c r="Q15" s="85"/>
      <c r="R15" s="82"/>
    </row>
    <row r="16" spans="1:18" s="47" customFormat="1" ht="19.5" customHeight="1">
      <c r="A16" s="204" t="s">
        <v>181</v>
      </c>
      <c r="B16" s="200" t="s">
        <v>371</v>
      </c>
      <c r="C16" s="83"/>
      <c r="D16" s="84"/>
      <c r="E16" s="84"/>
      <c r="F16" s="84">
        <v>-1436968884</v>
      </c>
      <c r="G16" s="84"/>
      <c r="H16" s="84">
        <v>-1782320225</v>
      </c>
      <c r="I16" s="84"/>
      <c r="J16" s="84"/>
      <c r="K16" s="84">
        <v>-117649024</v>
      </c>
      <c r="L16" s="84">
        <f t="shared" si="0"/>
        <v>-3219289109</v>
      </c>
      <c r="M16" s="84">
        <f t="shared" si="1"/>
        <v>0</v>
      </c>
      <c r="N16" s="82"/>
      <c r="O16" s="87">
        <v>-117649024</v>
      </c>
      <c r="P16" s="82"/>
      <c r="Q16" s="85"/>
      <c r="R16" s="82"/>
    </row>
    <row r="17" spans="1:18" s="47" customFormat="1" ht="19.5" customHeight="1">
      <c r="A17" s="204" t="s">
        <v>182</v>
      </c>
      <c r="B17" s="200" t="s">
        <v>372</v>
      </c>
      <c r="C17" s="83"/>
      <c r="D17" s="84"/>
      <c r="E17" s="84">
        <v>-385000000</v>
      </c>
      <c r="F17" s="84">
        <v>-762709272</v>
      </c>
      <c r="G17" s="84">
        <v>-535950606</v>
      </c>
      <c r="H17" s="84">
        <v>-1707556482</v>
      </c>
      <c r="I17" s="84">
        <v>-385000000</v>
      </c>
      <c r="J17" s="84"/>
      <c r="K17" s="84">
        <v>-785874125</v>
      </c>
      <c r="L17" s="84">
        <f t="shared" si="0"/>
        <v>-2470265754</v>
      </c>
      <c r="M17" s="84">
        <f t="shared" si="1"/>
        <v>-1305950606</v>
      </c>
      <c r="N17" s="82"/>
      <c r="O17" s="87">
        <f>-785874125-385000000-535950606-385000000</f>
        <v>-2091824731</v>
      </c>
      <c r="P17" s="82"/>
      <c r="Q17" s="85"/>
      <c r="R17" s="82"/>
    </row>
    <row r="18" spans="1:18" s="47" customFormat="1" ht="19.5" customHeight="1">
      <c r="A18" s="204" t="s">
        <v>183</v>
      </c>
      <c r="B18" s="200" t="s">
        <v>373</v>
      </c>
      <c r="C18" s="83"/>
      <c r="D18" s="84">
        <v>2480317579</v>
      </c>
      <c r="E18" s="84">
        <v>90425800</v>
      </c>
      <c r="F18" s="84">
        <v>7942521302</v>
      </c>
      <c r="G18" s="84">
        <v>206075254</v>
      </c>
      <c r="H18" s="84">
        <v>1070843083</v>
      </c>
      <c r="I18" s="84">
        <v>533827100</v>
      </c>
      <c r="J18" s="84"/>
      <c r="K18" s="84">
        <v>168579804</v>
      </c>
      <c r="L18" s="84">
        <f t="shared" si="0"/>
        <v>11493681964</v>
      </c>
      <c r="M18" s="84">
        <f t="shared" si="1"/>
        <v>830328154</v>
      </c>
      <c r="N18" s="82"/>
      <c r="O18" s="87">
        <f>157302269+11277535+533827100+206075254+90425800</f>
        <v>998907958</v>
      </c>
      <c r="P18" s="82"/>
      <c r="Q18" s="85"/>
      <c r="R18" s="82"/>
    </row>
    <row r="19" spans="1:18" s="47" customFormat="1" ht="19.5" customHeight="1">
      <c r="A19" s="204" t="s">
        <v>184</v>
      </c>
      <c r="B19" s="200" t="s">
        <v>374</v>
      </c>
      <c r="C19" s="83"/>
      <c r="D19" s="84">
        <v>-10299010244</v>
      </c>
      <c r="E19" s="84">
        <v>-944391397</v>
      </c>
      <c r="F19" s="84">
        <v>-2710003200</v>
      </c>
      <c r="G19" s="84">
        <v>-219903937</v>
      </c>
      <c r="H19" s="84">
        <v>-2461656163</v>
      </c>
      <c r="I19" s="84">
        <v>-736524105</v>
      </c>
      <c r="J19" s="84"/>
      <c r="K19" s="84">
        <v>-1317727648</v>
      </c>
      <c r="L19" s="84">
        <f t="shared" si="0"/>
        <v>-15470669607</v>
      </c>
      <c r="M19" s="84">
        <f t="shared" si="1"/>
        <v>-1900819439</v>
      </c>
      <c r="N19" s="82"/>
      <c r="O19" s="87">
        <f>-(37755498+542920000+23613261+218850000+29519009+584488811+736524105+219903937+944391397-119418931)</f>
        <v>-3218547087</v>
      </c>
      <c r="P19" s="82"/>
      <c r="Q19" s="85"/>
      <c r="R19" s="82"/>
    </row>
    <row r="20" spans="1:18" s="47" customFormat="1" ht="19.5" customHeight="1">
      <c r="A20" s="205" t="s">
        <v>185</v>
      </c>
      <c r="B20" s="90">
        <v>20</v>
      </c>
      <c r="C20" s="90"/>
      <c r="D20" s="91">
        <f aca="true" t="shared" si="2" ref="D20:M20">SUM(D13:D19)</f>
        <v>2152125295</v>
      </c>
      <c r="E20" s="91">
        <f t="shared" si="2"/>
        <v>-2563680980</v>
      </c>
      <c r="F20" s="91">
        <f t="shared" si="2"/>
        <v>16966998468</v>
      </c>
      <c r="G20" s="91">
        <f t="shared" si="2"/>
        <v>5682656445</v>
      </c>
      <c r="H20" s="91">
        <f t="shared" si="2"/>
        <v>10304251170</v>
      </c>
      <c r="I20" s="91">
        <f t="shared" si="2"/>
        <v>710893791</v>
      </c>
      <c r="J20" s="91">
        <f t="shared" si="2"/>
        <v>0</v>
      </c>
      <c r="K20" s="91">
        <f t="shared" si="2"/>
        <v>-640380093</v>
      </c>
      <c r="L20" s="91">
        <f t="shared" si="2"/>
        <v>29423374933</v>
      </c>
      <c r="M20" s="91">
        <f t="shared" si="2"/>
        <v>3829869256</v>
      </c>
      <c r="N20" s="82"/>
      <c r="O20" s="92">
        <f>SUM(O13:O19)</f>
        <v>3189489163</v>
      </c>
      <c r="P20" s="82"/>
      <c r="Q20" s="82"/>
      <c r="R20" s="82"/>
    </row>
    <row r="21" spans="1:18" s="79" customFormat="1" ht="19.5" customHeight="1">
      <c r="A21" s="205" t="s">
        <v>186</v>
      </c>
      <c r="B21" s="90"/>
      <c r="C21" s="90"/>
      <c r="D21" s="91"/>
      <c r="E21" s="91"/>
      <c r="F21" s="91"/>
      <c r="G21" s="91"/>
      <c r="H21" s="91"/>
      <c r="I21" s="91"/>
      <c r="J21" s="91"/>
      <c r="K21" s="91"/>
      <c r="L21" s="84">
        <f t="shared" si="0"/>
        <v>0</v>
      </c>
      <c r="M21" s="84">
        <f>E21+G21+I21+K21</f>
        <v>0</v>
      </c>
      <c r="N21" s="93"/>
      <c r="O21" s="201" t="s">
        <v>353</v>
      </c>
      <c r="P21" s="94"/>
      <c r="Q21" s="94"/>
      <c r="R21" s="94"/>
    </row>
    <row r="22" spans="1:18" s="47" customFormat="1" ht="19.5" customHeight="1">
      <c r="A22" s="204" t="s">
        <v>187</v>
      </c>
      <c r="B22" s="83">
        <v>21</v>
      </c>
      <c r="C22" s="83"/>
      <c r="D22" s="84">
        <v>-125149912458</v>
      </c>
      <c r="E22" s="84"/>
      <c r="F22" s="84"/>
      <c r="G22" s="84">
        <v>-13861498000</v>
      </c>
      <c r="H22" s="84"/>
      <c r="I22" s="84">
        <v>-5095500000</v>
      </c>
      <c r="J22" s="84"/>
      <c r="K22" s="84">
        <v>-2033284441</v>
      </c>
      <c r="L22" s="84">
        <f t="shared" si="0"/>
        <v>-125149912458</v>
      </c>
      <c r="M22" s="84">
        <f aca="true" t="shared" si="3" ref="M22:M28">E22+G22+I22</f>
        <v>-18956998000</v>
      </c>
      <c r="N22" s="202" t="s">
        <v>353</v>
      </c>
      <c r="O22" s="87">
        <v>-20990282441</v>
      </c>
      <c r="P22" s="82"/>
      <c r="Q22" s="85"/>
      <c r="R22" s="82"/>
    </row>
    <row r="23" spans="1:18" s="47" customFormat="1" ht="19.5" customHeight="1" hidden="1">
      <c r="A23" s="204" t="s">
        <v>188</v>
      </c>
      <c r="B23" s="83">
        <v>22</v>
      </c>
      <c r="C23" s="83"/>
      <c r="D23" s="84"/>
      <c r="E23" s="84"/>
      <c r="F23" s="84"/>
      <c r="G23" s="84"/>
      <c r="H23" s="84"/>
      <c r="I23" s="84"/>
      <c r="J23" s="84"/>
      <c r="K23" s="84">
        <v>0</v>
      </c>
      <c r="L23" s="84">
        <f t="shared" si="0"/>
        <v>0</v>
      </c>
      <c r="M23" s="84">
        <f t="shared" si="3"/>
        <v>0</v>
      </c>
      <c r="N23" s="95"/>
      <c r="O23" s="86"/>
      <c r="P23" s="82"/>
      <c r="Q23" s="85"/>
      <c r="R23" s="82"/>
    </row>
    <row r="24" spans="1:18" s="47" customFormat="1" ht="19.5" customHeight="1">
      <c r="A24" s="204" t="s">
        <v>189</v>
      </c>
      <c r="B24" s="83">
        <v>23</v>
      </c>
      <c r="C24" s="83"/>
      <c r="D24" s="84">
        <v>-3000000000</v>
      </c>
      <c r="E24" s="84"/>
      <c r="F24" s="84"/>
      <c r="G24" s="84"/>
      <c r="H24" s="84"/>
      <c r="I24" s="84"/>
      <c r="J24" s="84"/>
      <c r="K24" s="84">
        <v>0</v>
      </c>
      <c r="L24" s="84">
        <f t="shared" si="0"/>
        <v>-3000000000</v>
      </c>
      <c r="M24" s="84">
        <f t="shared" si="3"/>
        <v>0</v>
      </c>
      <c r="N24" s="95"/>
      <c r="O24" s="86"/>
      <c r="P24" s="82"/>
      <c r="Q24" s="85"/>
      <c r="R24" s="82"/>
    </row>
    <row r="25" spans="1:18" s="47" customFormat="1" ht="19.5" customHeight="1">
      <c r="A25" s="204" t="s">
        <v>190</v>
      </c>
      <c r="B25" s="83">
        <v>24</v>
      </c>
      <c r="C25" s="83"/>
      <c r="D25" s="84"/>
      <c r="E25" s="84"/>
      <c r="F25" s="84"/>
      <c r="G25" s="84"/>
      <c r="H25" s="84">
        <v>3000000000</v>
      </c>
      <c r="I25" s="84"/>
      <c r="J25" s="84"/>
      <c r="K25" s="84">
        <v>0</v>
      </c>
      <c r="L25" s="84">
        <f t="shared" si="0"/>
        <v>3000000000</v>
      </c>
      <c r="M25" s="84">
        <f t="shared" si="3"/>
        <v>0</v>
      </c>
      <c r="N25" s="95"/>
      <c r="O25" s="86">
        <v>0</v>
      </c>
      <c r="P25" s="82"/>
      <c r="Q25" s="85"/>
      <c r="R25" s="82"/>
    </row>
    <row r="26" spans="1:18" s="47" customFormat="1" ht="19.5" customHeight="1" hidden="1">
      <c r="A26" s="204" t="s">
        <v>191</v>
      </c>
      <c r="B26" s="83">
        <v>25</v>
      </c>
      <c r="C26" s="83"/>
      <c r="D26" s="84"/>
      <c r="E26" s="84"/>
      <c r="F26" s="84"/>
      <c r="G26" s="84"/>
      <c r="H26" s="84"/>
      <c r="I26" s="84"/>
      <c r="J26" s="84"/>
      <c r="K26" s="84">
        <v>0</v>
      </c>
      <c r="L26" s="84">
        <f t="shared" si="0"/>
        <v>0</v>
      </c>
      <c r="M26" s="84">
        <f t="shared" si="3"/>
        <v>0</v>
      </c>
      <c r="N26" s="95"/>
      <c r="O26" s="87"/>
      <c r="P26" s="82"/>
      <c r="Q26" s="85"/>
      <c r="R26" s="82"/>
    </row>
    <row r="27" spans="1:18" s="47" customFormat="1" ht="19.5" customHeight="1" hidden="1">
      <c r="A27" s="204" t="s">
        <v>192</v>
      </c>
      <c r="B27" s="83">
        <v>26</v>
      </c>
      <c r="C27" s="83"/>
      <c r="D27" s="84"/>
      <c r="E27" s="84"/>
      <c r="F27" s="84"/>
      <c r="G27" s="84"/>
      <c r="H27" s="84"/>
      <c r="I27" s="84"/>
      <c r="J27" s="84"/>
      <c r="K27" s="84">
        <v>0</v>
      </c>
      <c r="L27" s="84">
        <f t="shared" si="0"/>
        <v>0</v>
      </c>
      <c r="M27" s="84">
        <f t="shared" si="3"/>
        <v>0</v>
      </c>
      <c r="N27" s="95"/>
      <c r="O27" s="86"/>
      <c r="P27" s="82"/>
      <c r="Q27" s="85"/>
      <c r="R27" s="82"/>
    </row>
    <row r="28" spans="1:18" s="47" customFormat="1" ht="19.5" customHeight="1">
      <c r="A28" s="204" t="s">
        <v>193</v>
      </c>
      <c r="B28" s="83">
        <v>27</v>
      </c>
      <c r="C28" s="83"/>
      <c r="D28" s="84">
        <v>153995238</v>
      </c>
      <c r="E28" s="84">
        <v>171309100</v>
      </c>
      <c r="F28" s="84">
        <v>313682159</v>
      </c>
      <c r="G28" s="84">
        <v>146586473</v>
      </c>
      <c r="H28" s="84">
        <v>555913045</v>
      </c>
      <c r="I28" s="84">
        <v>38634980</v>
      </c>
      <c r="J28" s="84"/>
      <c r="K28" s="84">
        <v>291571695</v>
      </c>
      <c r="L28" s="84">
        <f t="shared" si="0"/>
        <v>1023590442</v>
      </c>
      <c r="M28" s="84">
        <f t="shared" si="3"/>
        <v>356530553</v>
      </c>
      <c r="N28" s="95"/>
      <c r="O28" s="86">
        <f>291571695+38634980+146586473+171309100</f>
        <v>648102248</v>
      </c>
      <c r="P28" s="82"/>
      <c r="Q28" s="85"/>
      <c r="R28" s="82"/>
    </row>
    <row r="29" spans="1:18" s="79" customFormat="1" ht="19.5" customHeight="1">
      <c r="A29" s="205" t="s">
        <v>194</v>
      </c>
      <c r="B29" s="90">
        <v>30</v>
      </c>
      <c r="C29" s="90"/>
      <c r="D29" s="91">
        <f aca="true" t="shared" si="4" ref="D29:M29">SUM(D22:D28)</f>
        <v>-127995917220</v>
      </c>
      <c r="E29" s="91">
        <f t="shared" si="4"/>
        <v>171309100</v>
      </c>
      <c r="F29" s="91">
        <f t="shared" si="4"/>
        <v>313682159</v>
      </c>
      <c r="G29" s="91">
        <f t="shared" si="4"/>
        <v>-13714911527</v>
      </c>
      <c r="H29" s="91">
        <f t="shared" si="4"/>
        <v>3555913045</v>
      </c>
      <c r="I29" s="91">
        <f t="shared" si="4"/>
        <v>-5056865020</v>
      </c>
      <c r="J29" s="91">
        <f t="shared" si="4"/>
        <v>0</v>
      </c>
      <c r="K29" s="91">
        <f t="shared" si="4"/>
        <v>-1741712746</v>
      </c>
      <c r="L29" s="91">
        <f t="shared" si="4"/>
        <v>-124126322016</v>
      </c>
      <c r="M29" s="91">
        <f t="shared" si="4"/>
        <v>-18600467447</v>
      </c>
      <c r="N29" s="93"/>
      <c r="O29" s="96">
        <f>SUM(O22:O28)</f>
        <v>-20342180193</v>
      </c>
      <c r="P29" s="94"/>
      <c r="Q29" s="94"/>
      <c r="R29" s="94"/>
    </row>
    <row r="30" spans="1:18" s="79" customFormat="1" ht="19.5" customHeight="1">
      <c r="A30" s="205" t="s">
        <v>195</v>
      </c>
      <c r="B30" s="90"/>
      <c r="C30" s="90"/>
      <c r="D30" s="91"/>
      <c r="E30" s="91"/>
      <c r="F30" s="91"/>
      <c r="G30" s="91"/>
      <c r="H30" s="91"/>
      <c r="I30" s="91"/>
      <c r="J30" s="91"/>
      <c r="K30" s="91"/>
      <c r="L30" s="84">
        <f t="shared" si="0"/>
        <v>0</v>
      </c>
      <c r="M30" s="84">
        <f>E30+G30+I30+K30</f>
        <v>0</v>
      </c>
      <c r="N30" s="93"/>
      <c r="O30" s="92"/>
      <c r="P30" s="94"/>
      <c r="Q30" s="94"/>
      <c r="R30" s="94"/>
    </row>
    <row r="31" spans="1:18" s="47" customFormat="1" ht="19.5" customHeight="1" hidden="1">
      <c r="A31" s="204" t="s">
        <v>196</v>
      </c>
      <c r="B31" s="83">
        <v>31</v>
      </c>
      <c r="C31" s="83"/>
      <c r="D31" s="84"/>
      <c r="E31" s="84"/>
      <c r="F31" s="84"/>
      <c r="G31" s="84"/>
      <c r="H31" s="84"/>
      <c r="I31" s="84"/>
      <c r="J31" s="84"/>
      <c r="K31" s="84">
        <v>30000000000</v>
      </c>
      <c r="L31" s="84">
        <f t="shared" si="0"/>
        <v>0</v>
      </c>
      <c r="M31" s="84">
        <f aca="true" t="shared" si="5" ref="M31:M36">E31+G31+I31</f>
        <v>0</v>
      </c>
      <c r="N31" s="95"/>
      <c r="O31" s="86">
        <v>30000000000</v>
      </c>
      <c r="P31" s="82"/>
      <c r="Q31" s="85"/>
      <c r="R31" s="82"/>
    </row>
    <row r="32" spans="1:18" s="47" customFormat="1" ht="19.5" customHeight="1" hidden="1">
      <c r="A32" s="204" t="s">
        <v>197</v>
      </c>
      <c r="B32" s="83">
        <v>32</v>
      </c>
      <c r="C32" s="83"/>
      <c r="D32" s="84"/>
      <c r="E32" s="84"/>
      <c r="F32" s="84"/>
      <c r="G32" s="84"/>
      <c r="H32" s="84"/>
      <c r="I32" s="84"/>
      <c r="J32" s="84"/>
      <c r="K32" s="84">
        <v>0</v>
      </c>
      <c r="L32" s="84">
        <f t="shared" si="0"/>
        <v>0</v>
      </c>
      <c r="M32" s="84">
        <f t="shared" si="5"/>
        <v>0</v>
      </c>
      <c r="N32" s="95"/>
      <c r="O32" s="86"/>
      <c r="P32" s="82"/>
      <c r="Q32" s="85"/>
      <c r="R32" s="82"/>
    </row>
    <row r="33" spans="1:18" s="47" customFormat="1" ht="19.5" customHeight="1">
      <c r="A33" s="204" t="s">
        <v>198</v>
      </c>
      <c r="B33" s="83">
        <v>33</v>
      </c>
      <c r="C33" s="83"/>
      <c r="D33" s="84">
        <v>103864350000</v>
      </c>
      <c r="E33" s="84"/>
      <c r="F33" s="84"/>
      <c r="G33" s="84">
        <v>2548066000</v>
      </c>
      <c r="H33" s="84"/>
      <c r="I33" s="84">
        <v>4487500000</v>
      </c>
      <c r="J33" s="84"/>
      <c r="K33" s="84">
        <v>0</v>
      </c>
      <c r="L33" s="84">
        <f t="shared" si="0"/>
        <v>103864350000</v>
      </c>
      <c r="M33" s="84">
        <f t="shared" si="5"/>
        <v>7035566000</v>
      </c>
      <c r="N33" s="95"/>
      <c r="O33" s="86">
        <f>4487500000+2548066000+0</f>
        <v>7035566000</v>
      </c>
      <c r="P33" s="82"/>
      <c r="Q33" s="85"/>
      <c r="R33" s="82"/>
    </row>
    <row r="34" spans="1:18" s="47" customFormat="1" ht="19.5" customHeight="1">
      <c r="A34" s="204" t="s">
        <v>199</v>
      </c>
      <c r="B34" s="83">
        <v>34</v>
      </c>
      <c r="C34" s="83"/>
      <c r="D34" s="84"/>
      <c r="E34" s="84"/>
      <c r="F34" s="84">
        <v>-7414731116</v>
      </c>
      <c r="G34" s="84">
        <v>-2548066000</v>
      </c>
      <c r="H34" s="84"/>
      <c r="I34" s="84"/>
      <c r="J34" s="84"/>
      <c r="K34" s="84">
        <v>-4487500000</v>
      </c>
      <c r="L34" s="84">
        <f t="shared" si="0"/>
        <v>-7414731116</v>
      </c>
      <c r="M34" s="84">
        <f t="shared" si="5"/>
        <v>-2548066000</v>
      </c>
      <c r="N34" s="95"/>
      <c r="O34" s="87">
        <f>-4487500000-2548066000</f>
        <v>-7035566000</v>
      </c>
      <c r="P34" s="82"/>
      <c r="Q34" s="85"/>
      <c r="R34" s="82"/>
    </row>
    <row r="35" spans="1:18" s="47" customFormat="1" ht="19.5" customHeight="1" hidden="1">
      <c r="A35" s="204" t="s">
        <v>200</v>
      </c>
      <c r="B35" s="83">
        <v>35</v>
      </c>
      <c r="C35" s="83"/>
      <c r="D35" s="84"/>
      <c r="E35" s="84"/>
      <c r="F35" s="84"/>
      <c r="G35" s="84"/>
      <c r="H35" s="84"/>
      <c r="I35" s="84"/>
      <c r="J35" s="84"/>
      <c r="K35" s="84">
        <v>0</v>
      </c>
      <c r="L35" s="84">
        <f t="shared" si="0"/>
        <v>0</v>
      </c>
      <c r="M35" s="84">
        <f t="shared" si="5"/>
        <v>0</v>
      </c>
      <c r="N35" s="95"/>
      <c r="O35" s="86"/>
      <c r="P35" s="82"/>
      <c r="Q35" s="85"/>
      <c r="R35" s="82"/>
    </row>
    <row r="36" spans="1:18" s="47" customFormat="1" ht="19.5" customHeight="1">
      <c r="A36" s="204" t="s">
        <v>201</v>
      </c>
      <c r="B36" s="83">
        <v>36</v>
      </c>
      <c r="C36" s="83"/>
      <c r="D36" s="84">
        <v>-1250000</v>
      </c>
      <c r="E36" s="84">
        <v>-713375000</v>
      </c>
      <c r="F36" s="84">
        <v>-2411625800</v>
      </c>
      <c r="G36" s="84"/>
      <c r="H36" s="84">
        <v>-15975000</v>
      </c>
      <c r="I36" s="84"/>
      <c r="J36" s="84"/>
      <c r="K36" s="84">
        <v>-699625000</v>
      </c>
      <c r="L36" s="84">
        <f t="shared" si="0"/>
        <v>-2428850800</v>
      </c>
      <c r="M36" s="84">
        <f t="shared" si="5"/>
        <v>-713375000</v>
      </c>
      <c r="N36" s="95"/>
      <c r="O36" s="87">
        <f>-699625000-713375000</f>
        <v>-1413000000</v>
      </c>
      <c r="P36" s="82"/>
      <c r="Q36" s="85"/>
      <c r="R36" s="82"/>
    </row>
    <row r="37" spans="1:18" s="47" customFormat="1" ht="19.5" customHeight="1">
      <c r="A37" s="205" t="s">
        <v>202</v>
      </c>
      <c r="B37" s="90">
        <v>40</v>
      </c>
      <c r="C37" s="90"/>
      <c r="D37" s="91">
        <f aca="true" t="shared" si="6" ref="D37:M37">SUM(D31:D36)</f>
        <v>103863100000</v>
      </c>
      <c r="E37" s="91">
        <f t="shared" si="6"/>
        <v>-713375000</v>
      </c>
      <c r="F37" s="91">
        <f t="shared" si="6"/>
        <v>-9826356916</v>
      </c>
      <c r="G37" s="91">
        <f t="shared" si="6"/>
        <v>0</v>
      </c>
      <c r="H37" s="91">
        <f t="shared" si="6"/>
        <v>-15975000</v>
      </c>
      <c r="I37" s="91">
        <f t="shared" si="6"/>
        <v>4487500000</v>
      </c>
      <c r="J37" s="91">
        <f t="shared" si="6"/>
        <v>0</v>
      </c>
      <c r="K37" s="91">
        <f t="shared" si="6"/>
        <v>24812875000</v>
      </c>
      <c r="L37" s="91">
        <f t="shared" si="6"/>
        <v>94020768084</v>
      </c>
      <c r="M37" s="91">
        <f t="shared" si="6"/>
        <v>3774125000</v>
      </c>
      <c r="N37" s="95"/>
      <c r="O37" s="96">
        <f>SUM(O31:O36)</f>
        <v>28587000000</v>
      </c>
      <c r="P37" s="82"/>
      <c r="Q37" s="82"/>
      <c r="R37" s="82"/>
    </row>
    <row r="38" spans="1:18" s="79" customFormat="1" ht="19.5" customHeight="1">
      <c r="A38" s="205" t="s">
        <v>203</v>
      </c>
      <c r="B38" s="90">
        <v>50</v>
      </c>
      <c r="C38" s="90"/>
      <c r="D38" s="91">
        <f aca="true" t="shared" si="7" ref="D38:M38">D20+D29+D37</f>
        <v>-21980691925</v>
      </c>
      <c r="E38" s="91">
        <f t="shared" si="7"/>
        <v>-3105746880</v>
      </c>
      <c r="F38" s="91">
        <f t="shared" si="7"/>
        <v>7454323711</v>
      </c>
      <c r="G38" s="91">
        <f t="shared" si="7"/>
        <v>-8032255082</v>
      </c>
      <c r="H38" s="91">
        <f t="shared" si="7"/>
        <v>13844189215</v>
      </c>
      <c r="I38" s="91">
        <f t="shared" si="7"/>
        <v>141528771</v>
      </c>
      <c r="J38" s="91">
        <f t="shared" si="7"/>
        <v>0</v>
      </c>
      <c r="K38" s="91">
        <f t="shared" si="7"/>
        <v>22430782161</v>
      </c>
      <c r="L38" s="91">
        <f t="shared" si="7"/>
        <v>-682178999</v>
      </c>
      <c r="M38" s="91">
        <f t="shared" si="7"/>
        <v>-10996473191</v>
      </c>
      <c r="N38" s="93"/>
      <c r="O38" s="96">
        <f>O20+O29+O37</f>
        <v>11434308970</v>
      </c>
      <c r="P38" s="94"/>
      <c r="Q38" s="94"/>
      <c r="R38" s="94"/>
    </row>
    <row r="39" spans="1:18" s="79" customFormat="1" ht="19.5" customHeight="1">
      <c r="A39" s="205" t="s">
        <v>204</v>
      </c>
      <c r="B39" s="90">
        <v>60</v>
      </c>
      <c r="C39" s="90"/>
      <c r="D39" s="91">
        <v>32044252953</v>
      </c>
      <c r="E39" s="91">
        <v>20620709932</v>
      </c>
      <c r="F39" s="91">
        <v>10041191102</v>
      </c>
      <c r="G39" s="91">
        <v>17514963052</v>
      </c>
      <c r="H39" s="91">
        <f>F41</f>
        <v>17757388564</v>
      </c>
      <c r="I39" s="91">
        <v>9482707970</v>
      </c>
      <c r="J39" s="91"/>
      <c r="K39" s="91">
        <v>9624236741</v>
      </c>
      <c r="L39" s="91">
        <f>D39</f>
        <v>32044252953</v>
      </c>
      <c r="M39" s="97">
        <v>20620709932</v>
      </c>
      <c r="N39" s="93"/>
      <c r="O39" s="92">
        <v>20620709932</v>
      </c>
      <c r="P39" s="94"/>
      <c r="Q39" s="94"/>
      <c r="R39" s="94"/>
    </row>
    <row r="40" spans="1:18" s="47" customFormat="1" ht="19.5" customHeight="1">
      <c r="A40" s="204" t="s">
        <v>205</v>
      </c>
      <c r="B40" s="83">
        <v>61</v>
      </c>
      <c r="C40" s="83"/>
      <c r="D40" s="84">
        <v>-22369926</v>
      </c>
      <c r="E40" s="84"/>
      <c r="F40" s="84">
        <v>261873751</v>
      </c>
      <c r="G40" s="84"/>
      <c r="H40" s="84">
        <v>-4572551</v>
      </c>
      <c r="I40" s="84"/>
      <c r="J40" s="84"/>
      <c r="K40" s="84">
        <v>-10765949</v>
      </c>
      <c r="L40" s="84">
        <f t="shared" si="0"/>
        <v>234931274</v>
      </c>
      <c r="M40" s="84">
        <f>E40+G40+I40</f>
        <v>0</v>
      </c>
      <c r="N40" s="95"/>
      <c r="O40" s="87">
        <v>-10765949</v>
      </c>
      <c r="P40" s="82"/>
      <c r="Q40" s="82"/>
      <c r="R40" s="82"/>
    </row>
    <row r="41" spans="1:18" s="47" customFormat="1" ht="19.5" customHeight="1">
      <c r="A41" s="206" t="s">
        <v>206</v>
      </c>
      <c r="B41" s="98">
        <v>70</v>
      </c>
      <c r="C41" s="207" t="s">
        <v>375</v>
      </c>
      <c r="D41" s="99">
        <f>D38+D39+D40</f>
        <v>10041191102</v>
      </c>
      <c r="E41" s="99">
        <f aca="true" t="shared" si="8" ref="E41:M41">E38+E39+E40</f>
        <v>17514963052</v>
      </c>
      <c r="F41" s="99">
        <f t="shared" si="8"/>
        <v>17757388564</v>
      </c>
      <c r="G41" s="99">
        <f t="shared" si="8"/>
        <v>9482707970</v>
      </c>
      <c r="H41" s="99">
        <f t="shared" si="8"/>
        <v>31597005228</v>
      </c>
      <c r="I41" s="99">
        <f t="shared" si="8"/>
        <v>9624236741</v>
      </c>
      <c r="J41" s="99">
        <f t="shared" si="8"/>
        <v>0</v>
      </c>
      <c r="K41" s="99">
        <f t="shared" si="8"/>
        <v>32044252953</v>
      </c>
      <c r="L41" s="99">
        <f t="shared" si="8"/>
        <v>31597005228</v>
      </c>
      <c r="M41" s="99">
        <f t="shared" si="8"/>
        <v>9624236741</v>
      </c>
      <c r="N41" s="208" t="s">
        <v>353</v>
      </c>
      <c r="O41" s="92">
        <v>32044252953</v>
      </c>
      <c r="P41" s="82"/>
      <c r="Q41" s="82"/>
      <c r="R41" s="82"/>
    </row>
    <row r="42" spans="1:18" s="47" customFormat="1" ht="5.25" customHeight="1">
      <c r="A42" s="101"/>
      <c r="B42" s="102"/>
      <c r="C42" s="102"/>
      <c r="D42" s="103"/>
      <c r="E42" s="103"/>
      <c r="F42" s="103"/>
      <c r="G42" s="103"/>
      <c r="H42" s="103"/>
      <c r="I42" s="103"/>
      <c r="J42" s="103"/>
      <c r="K42" s="103"/>
      <c r="L42" s="104"/>
      <c r="M42" s="105"/>
      <c r="N42" s="100"/>
      <c r="O42" s="105"/>
      <c r="P42" s="82"/>
      <c r="Q42" s="82"/>
      <c r="R42" s="82"/>
    </row>
    <row r="43" spans="1:17" s="47" customFormat="1" ht="12" customHeight="1" hidden="1">
      <c r="A43" s="106"/>
      <c r="B43" s="106"/>
      <c r="D43" s="107">
        <f aca="true" t="shared" si="9" ref="D43:J43">D41-D39-D40</f>
        <v>-21980691925</v>
      </c>
      <c r="E43" s="107">
        <f t="shared" si="9"/>
        <v>-3105746880</v>
      </c>
      <c r="F43" s="107">
        <f t="shared" si="9"/>
        <v>7454323711</v>
      </c>
      <c r="G43" s="107">
        <f t="shared" si="9"/>
        <v>-8032255082</v>
      </c>
      <c r="H43" s="107">
        <f t="shared" si="9"/>
        <v>13844189215</v>
      </c>
      <c r="I43" s="107">
        <f t="shared" si="9"/>
        <v>141528771</v>
      </c>
      <c r="J43" s="107">
        <f t="shared" si="9"/>
        <v>0</v>
      </c>
      <c r="K43" s="107">
        <f>K41-K39-K40</f>
        <v>22430782161</v>
      </c>
      <c r="L43" s="107">
        <f>L41-L39-L40</f>
        <v>-682178999</v>
      </c>
      <c r="M43" s="107">
        <f>M41-M39-M40</f>
        <v>-10996473191</v>
      </c>
      <c r="N43" s="108"/>
      <c r="O43" s="76"/>
      <c r="P43" s="76"/>
      <c r="Q43" s="76"/>
    </row>
    <row r="44" spans="4:14" ht="15.75">
      <c r="D44" s="264" t="s">
        <v>208</v>
      </c>
      <c r="E44" s="265"/>
      <c r="F44" s="109"/>
      <c r="G44" s="109"/>
      <c r="I44" s="109"/>
      <c r="L44" s="266" t="s">
        <v>209</v>
      </c>
      <c r="M44" s="254"/>
      <c r="N44" s="110"/>
    </row>
    <row r="45" spans="1:14" s="113" customFormat="1" ht="15" customHeight="1">
      <c r="A45" s="267" t="s">
        <v>207</v>
      </c>
      <c r="B45" s="268"/>
      <c r="C45" s="111"/>
      <c r="D45" s="269" t="s">
        <v>166</v>
      </c>
      <c r="E45" s="270"/>
      <c r="F45" s="111"/>
      <c r="G45" s="111"/>
      <c r="H45" s="171" t="s">
        <v>163</v>
      </c>
      <c r="I45" s="111"/>
      <c r="J45" s="111"/>
      <c r="K45" s="111"/>
      <c r="L45" s="271" t="s">
        <v>166</v>
      </c>
      <c r="M45" s="272"/>
      <c r="N45" s="112"/>
    </row>
    <row r="46" spans="1:14" ht="15.75">
      <c r="A46" s="209" t="s">
        <v>353</v>
      </c>
      <c r="B46" s="114"/>
      <c r="C46" s="73"/>
      <c r="D46" s="73"/>
      <c r="E46" s="73"/>
      <c r="F46" s="73"/>
      <c r="G46" s="73"/>
      <c r="H46" s="73"/>
      <c r="I46" s="73"/>
      <c r="J46" s="73"/>
      <c r="K46" s="73"/>
      <c r="L46" s="257" t="s">
        <v>353</v>
      </c>
      <c r="M46" s="254"/>
      <c r="N46" s="210" t="s">
        <v>353</v>
      </c>
    </row>
    <row r="47" spans="1:14" s="116" customFormat="1" ht="15.75">
      <c r="A47" s="258" t="s">
        <v>353</v>
      </c>
      <c r="B47" s="259"/>
      <c r="C47" s="79"/>
      <c r="D47" s="79"/>
      <c r="E47" s="79"/>
      <c r="F47" s="79"/>
      <c r="G47" s="79"/>
      <c r="H47" s="79"/>
      <c r="I47" s="79"/>
      <c r="J47" s="79"/>
      <c r="K47" s="79"/>
      <c r="L47" s="260" t="s">
        <v>353</v>
      </c>
      <c r="M47" s="261"/>
      <c r="N47" s="115"/>
    </row>
    <row r="48" spans="1:14" s="79" customFormat="1" ht="15.75" hidden="1">
      <c r="A48" s="252" t="s">
        <v>353</v>
      </c>
      <c r="B48" s="253"/>
      <c r="C48" s="73"/>
      <c r="D48" s="73"/>
      <c r="E48" s="73"/>
      <c r="F48" s="73"/>
      <c r="G48" s="73"/>
      <c r="H48" s="73"/>
      <c r="I48" s="73"/>
      <c r="J48" s="73"/>
      <c r="K48" s="73"/>
      <c r="L48" s="257" t="s">
        <v>353</v>
      </c>
      <c r="M48" s="254"/>
      <c r="N48" s="117"/>
    </row>
    <row r="50" spans="1:29" ht="22.5" customHeight="1">
      <c r="A50" s="196" t="s">
        <v>210</v>
      </c>
      <c r="B50" s="34"/>
      <c r="H50" s="197" t="s">
        <v>351</v>
      </c>
      <c r="N50" s="40"/>
      <c r="O50" s="40"/>
      <c r="P50" s="40"/>
      <c r="Q50" s="40"/>
      <c r="R50" s="40"/>
      <c r="S50" s="40"/>
      <c r="T50" s="40"/>
      <c r="U50" s="40"/>
      <c r="V50" s="40"/>
      <c r="W50" s="40"/>
      <c r="X50" s="40"/>
      <c r="Y50" s="40"/>
      <c r="Z50" s="40"/>
      <c r="AA50" s="40"/>
      <c r="AB50" s="40"/>
      <c r="AC50" s="40"/>
    </row>
  </sheetData>
  <mergeCells count="25">
    <mergeCell ref="B1:M1"/>
    <mergeCell ref="B2:M2"/>
    <mergeCell ref="B3:M3"/>
    <mergeCell ref="A5:M5"/>
    <mergeCell ref="A6:M6"/>
    <mergeCell ref="A7:M7"/>
    <mergeCell ref="A8:M8"/>
    <mergeCell ref="A9:A10"/>
    <mergeCell ref="B9:B10"/>
    <mergeCell ref="C9:C10"/>
    <mergeCell ref="D9:E9"/>
    <mergeCell ref="F9:G9"/>
    <mergeCell ref="H9:I9"/>
    <mergeCell ref="J9:K9"/>
    <mergeCell ref="L9:M9"/>
    <mergeCell ref="D44:E44"/>
    <mergeCell ref="L44:M44"/>
    <mergeCell ref="A45:B45"/>
    <mergeCell ref="D45:E45"/>
    <mergeCell ref="L45:M45"/>
    <mergeCell ref="L46:M46"/>
    <mergeCell ref="A47:B47"/>
    <mergeCell ref="L47:M47"/>
    <mergeCell ref="A48:B48"/>
    <mergeCell ref="L48:M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07"/>
  <sheetViews>
    <sheetView workbookViewId="0" topLeftCell="A116">
      <selection activeCell="A18" sqref="A18"/>
    </sheetView>
  </sheetViews>
  <sheetFormatPr defaultColWidth="9.140625" defaultRowHeight="24" customHeight="1"/>
  <cols>
    <col min="1" max="1" width="93.57421875" style="0" customWidth="1"/>
    <col min="2" max="2" width="9.57421875" style="0" customWidth="1"/>
  </cols>
  <sheetData>
    <row r="1" spans="1:2" ht="18.75" customHeight="1">
      <c r="A1" s="211" t="s">
        <v>211</v>
      </c>
      <c r="B1" s="118"/>
    </row>
    <row r="2" spans="1:2" ht="14.25" customHeight="1">
      <c r="A2" s="212" t="s">
        <v>212</v>
      </c>
      <c r="B2" s="119"/>
    </row>
    <row r="3" spans="1:2" ht="12.75" customHeight="1">
      <c r="A3" s="213" t="s">
        <v>112</v>
      </c>
      <c r="B3" s="120"/>
    </row>
    <row r="4" ht="15" customHeight="1">
      <c r="A4" s="47"/>
    </row>
    <row r="5" ht="30.75" customHeight="1">
      <c r="A5" s="217" t="s">
        <v>113</v>
      </c>
    </row>
    <row r="6" ht="24" customHeight="1">
      <c r="A6" s="218" t="s">
        <v>114</v>
      </c>
    </row>
    <row r="7" ht="18.75" customHeight="1">
      <c r="A7" s="47"/>
    </row>
    <row r="8" ht="21" customHeight="1">
      <c r="A8" s="199" t="s">
        <v>115</v>
      </c>
    </row>
    <row r="9" ht="19.5" customHeight="1">
      <c r="A9" s="219" t="s">
        <v>116</v>
      </c>
    </row>
    <row r="10" ht="19.5" customHeight="1">
      <c r="A10" s="219" t="s">
        <v>117</v>
      </c>
    </row>
    <row r="11" ht="19.5" customHeight="1">
      <c r="A11" s="219" t="s">
        <v>118</v>
      </c>
    </row>
    <row r="12" ht="19.5" customHeight="1">
      <c r="A12" s="220" t="s">
        <v>119</v>
      </c>
    </row>
    <row r="13" ht="19.5" customHeight="1">
      <c r="A13" s="220" t="s">
        <v>120</v>
      </c>
    </row>
    <row r="14" ht="19.5" customHeight="1">
      <c r="A14" s="220" t="s">
        <v>121</v>
      </c>
    </row>
    <row r="15" ht="32.25" customHeight="1">
      <c r="A15" s="219" t="s">
        <v>122</v>
      </c>
    </row>
    <row r="16" ht="105.75" customHeight="1">
      <c r="A16" s="122" t="s">
        <v>376</v>
      </c>
    </row>
    <row r="17" ht="51" customHeight="1">
      <c r="A17" s="122" t="s">
        <v>377</v>
      </c>
    </row>
    <row r="18" ht="44.25" customHeight="1">
      <c r="A18" s="220" t="s">
        <v>123</v>
      </c>
    </row>
    <row r="19" ht="19.5" customHeight="1">
      <c r="A19" s="122"/>
    </row>
    <row r="20" ht="19.5" customHeight="1">
      <c r="A20" s="199" t="s">
        <v>124</v>
      </c>
    </row>
    <row r="21" ht="19.5" customHeight="1">
      <c r="A21" s="220" t="s">
        <v>125</v>
      </c>
    </row>
    <row r="22" ht="19.5" customHeight="1">
      <c r="A22" s="220" t="s">
        <v>126</v>
      </c>
    </row>
    <row r="23" ht="27" customHeight="1">
      <c r="A23" s="219" t="s">
        <v>127</v>
      </c>
    </row>
    <row r="24" ht="19.5" customHeight="1">
      <c r="A24" s="220" t="s">
        <v>128</v>
      </c>
    </row>
    <row r="25" ht="19.5" customHeight="1">
      <c r="A25" s="220" t="s">
        <v>129</v>
      </c>
    </row>
    <row r="26" ht="19.5" customHeight="1">
      <c r="A26" s="220" t="s">
        <v>130</v>
      </c>
    </row>
    <row r="27" ht="19.5" customHeight="1">
      <c r="A27" s="220" t="s">
        <v>131</v>
      </c>
    </row>
    <row r="28" ht="36" customHeight="1">
      <c r="A28" s="220" t="s">
        <v>97</v>
      </c>
    </row>
    <row r="29" ht="21" customHeight="1">
      <c r="A29" s="220" t="s">
        <v>98</v>
      </c>
    </row>
    <row r="30" ht="33.75" customHeight="1">
      <c r="A30" s="220" t="s">
        <v>99</v>
      </c>
    </row>
    <row r="31" ht="16.5" customHeight="1">
      <c r="A31" s="122"/>
    </row>
    <row r="32" ht="24" customHeight="1">
      <c r="A32" s="219" t="s">
        <v>100</v>
      </c>
    </row>
    <row r="33" ht="35.25" customHeight="1">
      <c r="A33" s="219" t="s">
        <v>101</v>
      </c>
    </row>
    <row r="34" ht="72.75" customHeight="1">
      <c r="A34" s="122" t="s">
        <v>378</v>
      </c>
    </row>
    <row r="35" ht="57" customHeight="1">
      <c r="A35" s="122" t="s">
        <v>379</v>
      </c>
    </row>
    <row r="36" ht="24" customHeight="1">
      <c r="A36" s="219" t="s">
        <v>102</v>
      </c>
    </row>
    <row r="37" ht="19.5" customHeight="1">
      <c r="A37" s="220" t="s">
        <v>103</v>
      </c>
    </row>
    <row r="38" ht="19.5" customHeight="1">
      <c r="A38" s="220" t="s">
        <v>104</v>
      </c>
    </row>
    <row r="39" ht="19.5" customHeight="1">
      <c r="A39" s="220" t="s">
        <v>105</v>
      </c>
    </row>
    <row r="40" ht="19.5" customHeight="1">
      <c r="A40" s="220" t="s">
        <v>106</v>
      </c>
    </row>
    <row r="41" ht="19.5" customHeight="1">
      <c r="A41" s="220" t="s">
        <v>107</v>
      </c>
    </row>
    <row r="42" ht="24" customHeight="1">
      <c r="A42" s="219" t="s">
        <v>108</v>
      </c>
    </row>
    <row r="43" ht="81" customHeight="1">
      <c r="A43" s="122" t="s">
        <v>380</v>
      </c>
    </row>
    <row r="44" ht="35.25" customHeight="1">
      <c r="A44" s="220" t="s">
        <v>109</v>
      </c>
    </row>
    <row r="45" ht="51" customHeight="1">
      <c r="A45" s="220" t="s">
        <v>110</v>
      </c>
    </row>
    <row r="46" ht="24" customHeight="1">
      <c r="A46" s="219" t="s">
        <v>111</v>
      </c>
    </row>
    <row r="47" ht="56.25" customHeight="1">
      <c r="A47" s="220" t="s">
        <v>92</v>
      </c>
    </row>
    <row r="48" ht="51.75" customHeight="1">
      <c r="A48" s="220" t="s">
        <v>93</v>
      </c>
    </row>
    <row r="49" ht="24" customHeight="1">
      <c r="A49" s="219" t="s">
        <v>94</v>
      </c>
    </row>
    <row r="50" ht="33" customHeight="1">
      <c r="A50" s="220" t="s">
        <v>95</v>
      </c>
    </row>
    <row r="51" ht="32.25" customHeight="1">
      <c r="A51" s="220" t="s">
        <v>96</v>
      </c>
    </row>
    <row r="52" ht="33.75" customHeight="1">
      <c r="A52" s="220" t="s">
        <v>83</v>
      </c>
    </row>
    <row r="53" ht="24" customHeight="1">
      <c r="A53" s="219" t="s">
        <v>84</v>
      </c>
    </row>
    <row r="54" ht="83.25" customHeight="1">
      <c r="A54" s="122" t="s">
        <v>381</v>
      </c>
    </row>
    <row r="55" ht="18.75" customHeight="1">
      <c r="A55" s="220" t="s">
        <v>85</v>
      </c>
    </row>
    <row r="56" ht="51" customHeight="1">
      <c r="A56" s="220" t="s">
        <v>86</v>
      </c>
    </row>
    <row r="57" ht="41.25" customHeight="1" hidden="1">
      <c r="A57" s="122"/>
    </row>
    <row r="58" ht="41.25" customHeight="1" hidden="1">
      <c r="A58" s="122"/>
    </row>
    <row r="59" ht="24" customHeight="1">
      <c r="A59" s="219" t="s">
        <v>87</v>
      </c>
    </row>
    <row r="60" ht="80.25" customHeight="1">
      <c r="A60" s="122" t="s">
        <v>382</v>
      </c>
    </row>
    <row r="61" ht="27.75" customHeight="1">
      <c r="A61" s="220" t="s">
        <v>88</v>
      </c>
    </row>
    <row r="62" ht="24" customHeight="1">
      <c r="A62" s="220" t="s">
        <v>89</v>
      </c>
    </row>
    <row r="63" ht="21" customHeight="1">
      <c r="A63" s="220" t="s">
        <v>90</v>
      </c>
    </row>
    <row r="64" ht="25.5" customHeight="1">
      <c r="A64" s="219" t="s">
        <v>91</v>
      </c>
    </row>
    <row r="65" ht="50.25" customHeight="1">
      <c r="A65" s="220" t="s">
        <v>72</v>
      </c>
    </row>
    <row r="66" ht="67.5" customHeight="1">
      <c r="A66" s="122" t="s">
        <v>383</v>
      </c>
    </row>
    <row r="67" ht="33" customHeight="1">
      <c r="A67" s="220" t="s">
        <v>73</v>
      </c>
    </row>
    <row r="68" ht="26.25" customHeight="1">
      <c r="A68" s="219" t="s">
        <v>74</v>
      </c>
    </row>
    <row r="69" ht="52.5" customHeight="1">
      <c r="A69" s="122" t="s">
        <v>384</v>
      </c>
    </row>
    <row r="70" ht="69" customHeight="1">
      <c r="A70" s="122" t="s">
        <v>385</v>
      </c>
    </row>
    <row r="71" ht="24" customHeight="1">
      <c r="A71" s="219" t="s">
        <v>75</v>
      </c>
    </row>
    <row r="72" ht="36" customHeight="1">
      <c r="A72" s="220" t="s">
        <v>76</v>
      </c>
    </row>
    <row r="73" ht="32.25" customHeight="1">
      <c r="A73" s="220" t="s">
        <v>77</v>
      </c>
    </row>
    <row r="74" ht="22.5" customHeight="1">
      <c r="A74" s="220" t="s">
        <v>78</v>
      </c>
    </row>
    <row r="75" ht="35.25" customHeight="1">
      <c r="A75" s="220" t="s">
        <v>79</v>
      </c>
    </row>
    <row r="76" ht="49.5" customHeight="1">
      <c r="A76" s="122" t="s">
        <v>386</v>
      </c>
    </row>
    <row r="77" ht="33.75" customHeight="1">
      <c r="A77" s="219" t="s">
        <v>80</v>
      </c>
    </row>
    <row r="78" ht="36" customHeight="1">
      <c r="A78" s="220" t="s">
        <v>81</v>
      </c>
    </row>
    <row r="79" ht="35.25" customHeight="1">
      <c r="A79" s="220" t="s">
        <v>82</v>
      </c>
    </row>
    <row r="80" ht="33.75" customHeight="1">
      <c r="A80" s="220" t="s">
        <v>61</v>
      </c>
    </row>
    <row r="81" ht="24" customHeight="1">
      <c r="A81" s="220" t="s">
        <v>62</v>
      </c>
    </row>
    <row r="82" ht="32.25" customHeight="1">
      <c r="A82" s="220" t="s">
        <v>63</v>
      </c>
    </row>
    <row r="83" ht="20.25" customHeight="1">
      <c r="A83" s="220" t="s">
        <v>64</v>
      </c>
    </row>
    <row r="84" ht="38.25" customHeight="1">
      <c r="A84" s="220" t="s">
        <v>65</v>
      </c>
    </row>
    <row r="85" ht="35.25" customHeight="1">
      <c r="A85" s="220" t="s">
        <v>66</v>
      </c>
    </row>
    <row r="86" ht="18.75" customHeight="1">
      <c r="A86" s="219" t="s">
        <v>67</v>
      </c>
    </row>
    <row r="87" ht="64.5" customHeight="1">
      <c r="A87" s="122" t="s">
        <v>387</v>
      </c>
    </row>
    <row r="88" ht="56.25" customHeight="1">
      <c r="A88" s="219" t="s">
        <v>68</v>
      </c>
    </row>
    <row r="89" ht="25.5" customHeight="1">
      <c r="A89" s="219" t="s">
        <v>69</v>
      </c>
    </row>
    <row r="90" ht="24" customHeight="1">
      <c r="A90" s="219" t="s">
        <v>70</v>
      </c>
    </row>
    <row r="91" ht="24" customHeight="1">
      <c r="A91" s="121"/>
    </row>
    <row r="92" ht="21" customHeight="1">
      <c r="A92" s="219" t="s">
        <v>71</v>
      </c>
    </row>
    <row r="93" ht="48.75" customHeight="1">
      <c r="A93" s="219" t="s">
        <v>55</v>
      </c>
    </row>
    <row r="94" ht="69.75" customHeight="1">
      <c r="A94" s="122" t="s">
        <v>388</v>
      </c>
    </row>
    <row r="95" ht="54" customHeight="1">
      <c r="A95" s="220" t="s">
        <v>56</v>
      </c>
    </row>
    <row r="96" ht="24" customHeight="1">
      <c r="A96" s="219" t="s">
        <v>57</v>
      </c>
    </row>
    <row r="97" ht="24" customHeight="1">
      <c r="A97" s="219" t="s">
        <v>58</v>
      </c>
    </row>
    <row r="98" ht="21" customHeight="1">
      <c r="A98" s="219" t="s">
        <v>59</v>
      </c>
    </row>
    <row r="99" ht="34.5" customHeight="1">
      <c r="A99" s="219" t="s">
        <v>60</v>
      </c>
    </row>
    <row r="100" ht="36.75" customHeight="1">
      <c r="A100" s="219" t="s">
        <v>0</v>
      </c>
    </row>
    <row r="101" ht="18.75" customHeight="1">
      <c r="A101" s="121"/>
    </row>
    <row r="102" spans="1:3" ht="18.75" customHeight="1">
      <c r="A102" s="221" t="s">
        <v>1</v>
      </c>
      <c r="B102" s="123"/>
      <c r="C102" s="124"/>
    </row>
    <row r="103" spans="1:3" ht="18.75" customHeight="1">
      <c r="A103" s="222" t="s">
        <v>2</v>
      </c>
      <c r="B103" s="118"/>
      <c r="C103" s="125"/>
    </row>
    <row r="104" spans="1:3" ht="24" customHeight="1">
      <c r="A104" s="223" t="s">
        <v>3</v>
      </c>
      <c r="B104" s="126"/>
      <c r="C104" s="126"/>
    </row>
    <row r="105" ht="24" customHeight="1">
      <c r="A105" s="121"/>
    </row>
    <row r="107" ht="24" customHeight="1">
      <c r="A107" s="224" t="s">
        <v>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55"/>
  <sheetViews>
    <sheetView workbookViewId="0" topLeftCell="A36">
      <selection activeCell="A1" sqref="A1:G1"/>
    </sheetView>
  </sheetViews>
  <sheetFormatPr defaultColWidth="9.140625" defaultRowHeight="12.75"/>
  <cols>
    <col min="1" max="1" width="13.140625" style="88" customWidth="1"/>
    <col min="2" max="2" width="14.57421875" style="89" customWidth="1"/>
    <col min="3" max="3" width="14.7109375" style="89" customWidth="1"/>
    <col min="4" max="4" width="14.00390625" style="89" customWidth="1"/>
    <col min="5" max="5" width="13.00390625" style="89" customWidth="1"/>
    <col min="6" max="6" width="14.7109375" style="89" customWidth="1"/>
    <col min="7" max="7" width="15.28125" style="89" customWidth="1"/>
    <col min="8" max="8" width="20.00390625" style="89" customWidth="1"/>
    <col min="9" max="16384" width="9.140625" style="89" customWidth="1"/>
  </cols>
  <sheetData>
    <row r="1" spans="1:7" ht="23.25" customHeight="1">
      <c r="A1" s="294" t="s">
        <v>5</v>
      </c>
      <c r="B1" s="295"/>
      <c r="C1" s="295"/>
      <c r="D1" s="295"/>
      <c r="E1" s="295"/>
      <c r="F1" s="295"/>
      <c r="G1" s="295"/>
    </row>
    <row r="2" spans="1:7" ht="23.25" customHeight="1">
      <c r="A2" s="286" t="s">
        <v>6</v>
      </c>
      <c r="B2" s="287"/>
      <c r="C2" s="287"/>
      <c r="D2" s="287"/>
      <c r="E2" s="287"/>
      <c r="F2" s="287"/>
      <c r="G2" s="287"/>
    </row>
    <row r="3" spans="1:7" ht="38.25" customHeight="1">
      <c r="A3" s="127"/>
      <c r="B3" s="226" t="s">
        <v>7</v>
      </c>
      <c r="C3" s="226" t="s">
        <v>8</v>
      </c>
      <c r="D3" s="226" t="s">
        <v>9</v>
      </c>
      <c r="E3" s="226" t="s">
        <v>10</v>
      </c>
      <c r="F3" s="226" t="s">
        <v>11</v>
      </c>
      <c r="G3" s="226" t="s">
        <v>12</v>
      </c>
    </row>
    <row r="4" spans="1:7" ht="17.25" customHeight="1">
      <c r="A4" s="127"/>
      <c r="B4" s="128">
        <v>1</v>
      </c>
      <c r="C4" s="128">
        <v>2</v>
      </c>
      <c r="D4" s="128">
        <v>3</v>
      </c>
      <c r="E4" s="128">
        <v>4</v>
      </c>
      <c r="F4" s="128">
        <v>5</v>
      </c>
      <c r="G4" s="128">
        <v>6</v>
      </c>
    </row>
    <row r="5" spans="1:7" ht="32.25" customHeight="1">
      <c r="A5" s="227" t="s">
        <v>13</v>
      </c>
      <c r="B5" s="129">
        <v>10000000000</v>
      </c>
      <c r="C5" s="129">
        <v>0</v>
      </c>
      <c r="D5" s="129">
        <v>2464479187</v>
      </c>
      <c r="E5" s="129">
        <v>1004778784</v>
      </c>
      <c r="F5" s="130">
        <v>5507843742</v>
      </c>
      <c r="G5" s="130">
        <f aca="true" t="shared" si="0" ref="G5:G11">SUM(B5:F5)</f>
        <v>18977101713</v>
      </c>
    </row>
    <row r="6" spans="1:8" ht="32.25" customHeight="1">
      <c r="A6" s="228" t="s">
        <v>14</v>
      </c>
      <c r="B6" s="132">
        <v>20000000000</v>
      </c>
      <c r="C6" s="132">
        <v>15000000000</v>
      </c>
      <c r="D6" s="132">
        <v>0</v>
      </c>
      <c r="E6" s="132">
        <v>0</v>
      </c>
      <c r="F6" s="132">
        <v>0</v>
      </c>
      <c r="G6" s="133">
        <f t="shared" si="0"/>
        <v>35000000000</v>
      </c>
      <c r="H6" s="134"/>
    </row>
    <row r="7" spans="1:7" ht="32.25" customHeight="1">
      <c r="A7" s="228" t="s">
        <v>15</v>
      </c>
      <c r="B7" s="132"/>
      <c r="C7" s="132"/>
      <c r="D7" s="132"/>
      <c r="E7" s="132"/>
      <c r="F7" s="132">
        <v>4818066079</v>
      </c>
      <c r="G7" s="133">
        <f t="shared" si="0"/>
        <v>4818066079</v>
      </c>
    </row>
    <row r="8" spans="1:7" ht="32.25" customHeight="1">
      <c r="A8" s="228" t="s">
        <v>16</v>
      </c>
      <c r="B8" s="132"/>
      <c r="C8" s="132"/>
      <c r="D8" s="132">
        <v>481806608</v>
      </c>
      <c r="E8" s="132">
        <v>240903303</v>
      </c>
      <c r="F8" s="132">
        <v>560000</v>
      </c>
      <c r="G8" s="133">
        <f t="shared" si="0"/>
        <v>723269911</v>
      </c>
    </row>
    <row r="9" spans="1:7" ht="32.25" customHeight="1">
      <c r="A9" s="228" t="s">
        <v>17</v>
      </c>
      <c r="B9" s="132"/>
      <c r="C9" s="132"/>
      <c r="D9" s="132">
        <v>-1000000000</v>
      </c>
      <c r="E9" s="132"/>
      <c r="F9" s="132">
        <v>-4000000000</v>
      </c>
      <c r="G9" s="133">
        <f t="shared" si="0"/>
        <v>-5000000000</v>
      </c>
    </row>
    <row r="10" spans="1:7" ht="32.25" customHeight="1">
      <c r="A10" s="228" t="s">
        <v>18</v>
      </c>
      <c r="B10" s="132"/>
      <c r="C10" s="132"/>
      <c r="D10" s="132"/>
      <c r="E10" s="132"/>
      <c r="F10" s="132">
        <v>-2000000000</v>
      </c>
      <c r="G10" s="133">
        <f t="shared" si="0"/>
        <v>-2000000000</v>
      </c>
    </row>
    <row r="11" spans="1:7" ht="32.25" customHeight="1">
      <c r="A11" s="228" t="s">
        <v>19</v>
      </c>
      <c r="B11" s="132"/>
      <c r="C11" s="132"/>
      <c r="D11" s="132"/>
      <c r="E11" s="132"/>
      <c r="F11" s="132">
        <f>-179747051-1138155196</f>
        <v>-1317902247</v>
      </c>
      <c r="G11" s="133">
        <f t="shared" si="0"/>
        <v>-1317902247</v>
      </c>
    </row>
    <row r="12" spans="1:7" ht="32.25" customHeight="1">
      <c r="A12" s="229" t="s">
        <v>20</v>
      </c>
      <c r="B12" s="135">
        <f aca="true" t="shared" si="1" ref="B12:G12">SUM(B5:B11)</f>
        <v>30000000000</v>
      </c>
      <c r="C12" s="135">
        <f t="shared" si="1"/>
        <v>15000000000</v>
      </c>
      <c r="D12" s="135">
        <f t="shared" si="1"/>
        <v>1946285795</v>
      </c>
      <c r="E12" s="135">
        <f t="shared" si="1"/>
        <v>1245682087</v>
      </c>
      <c r="F12" s="135">
        <f t="shared" si="1"/>
        <v>3008567574</v>
      </c>
      <c r="G12" s="135">
        <f t="shared" si="1"/>
        <v>51200535456</v>
      </c>
    </row>
    <row r="13" spans="1:7" ht="32.25" customHeight="1">
      <c r="A13" s="227" t="s">
        <v>21</v>
      </c>
      <c r="B13" s="129">
        <f>B12</f>
        <v>30000000000</v>
      </c>
      <c r="C13" s="129">
        <f>C12</f>
        <v>15000000000</v>
      </c>
      <c r="D13" s="129">
        <f>D12</f>
        <v>1946285795</v>
      </c>
      <c r="E13" s="129">
        <f>E12</f>
        <v>1245682087</v>
      </c>
      <c r="F13" s="130">
        <f>F12</f>
        <v>3008567574</v>
      </c>
      <c r="G13" s="130">
        <f>SUM(B13:F13)</f>
        <v>51200535456</v>
      </c>
    </row>
    <row r="14" spans="1:7" ht="32.25" customHeight="1">
      <c r="A14" s="228" t="s">
        <v>22</v>
      </c>
      <c r="B14" s="132"/>
      <c r="C14" s="132"/>
      <c r="D14" s="132"/>
      <c r="E14" s="132"/>
      <c r="F14" s="132"/>
      <c r="G14" s="133">
        <f>SUM(B14:F14)</f>
        <v>0</v>
      </c>
    </row>
    <row r="15" spans="1:7" ht="32.25" customHeight="1">
      <c r="A15" s="228" t="s">
        <v>23</v>
      </c>
      <c r="B15" s="132"/>
      <c r="C15" s="132"/>
      <c r="D15" s="132"/>
      <c r="E15" s="132"/>
      <c r="F15" s="132">
        <f>1994593986+4390859524+5680268189</f>
        <v>12065721699</v>
      </c>
      <c r="G15" s="133">
        <f>F15</f>
        <v>12065721699</v>
      </c>
    </row>
    <row r="16" spans="1:7" ht="32.25" customHeight="1">
      <c r="A16" s="228" t="s">
        <v>16</v>
      </c>
      <c r="B16" s="132"/>
      <c r="C16" s="132"/>
      <c r="D16" s="132">
        <f>199459398+439085952+568026818</f>
        <v>1206572168</v>
      </c>
      <c r="E16" s="132">
        <f>99729699+219542976+284013409</f>
        <v>603286084</v>
      </c>
      <c r="F16" s="132"/>
      <c r="G16" s="133">
        <f>SUM(B16:F16)</f>
        <v>1809858252</v>
      </c>
    </row>
    <row r="17" spans="1:7" ht="32.25" customHeight="1" hidden="1">
      <c r="A17" s="131"/>
      <c r="B17" s="132"/>
      <c r="C17" s="132"/>
      <c r="D17" s="132"/>
      <c r="E17" s="132"/>
      <c r="F17" s="132"/>
      <c r="G17" s="133">
        <f>SUM(B17:F17)</f>
        <v>0</v>
      </c>
    </row>
    <row r="18" spans="1:7" ht="32.25" customHeight="1">
      <c r="A18" s="228" t="s">
        <v>18</v>
      </c>
      <c r="B18" s="132"/>
      <c r="C18" s="132"/>
      <c r="D18" s="132"/>
      <c r="E18" s="132"/>
      <c r="F18" s="132">
        <v>-2400000000</v>
      </c>
      <c r="G18" s="133">
        <f>F18</f>
        <v>-2400000000</v>
      </c>
    </row>
    <row r="19" spans="1:7" ht="32.25" customHeight="1" hidden="1">
      <c r="A19" s="136"/>
      <c r="B19" s="132"/>
      <c r="C19" s="132"/>
      <c r="D19" s="132"/>
      <c r="E19" s="132"/>
      <c r="F19" s="132"/>
      <c r="G19" s="133">
        <f>SUM(B19:F19)</f>
        <v>0</v>
      </c>
    </row>
    <row r="20" spans="1:7" ht="32.25" customHeight="1">
      <c r="A20" s="230" t="s">
        <v>19</v>
      </c>
      <c r="B20" s="132"/>
      <c r="C20" s="132"/>
      <c r="D20" s="132"/>
      <c r="E20" s="132"/>
      <c r="F20" s="132">
        <f>-458756616-42000000-1009897690-1306461682</f>
        <v>-2817115988</v>
      </c>
      <c r="G20" s="133">
        <f>SUM(B20:F20)</f>
        <v>-2817115988</v>
      </c>
    </row>
    <row r="21" spans="1:7" ht="32.25" customHeight="1">
      <c r="A21" s="231" t="s">
        <v>24</v>
      </c>
      <c r="B21" s="137">
        <f aca="true" t="shared" si="2" ref="B21:G21">SUM(B13:B20)</f>
        <v>30000000000</v>
      </c>
      <c r="C21" s="137">
        <f t="shared" si="2"/>
        <v>15000000000</v>
      </c>
      <c r="D21" s="137">
        <f t="shared" si="2"/>
        <v>3152857963</v>
      </c>
      <c r="E21" s="137">
        <f t="shared" si="2"/>
        <v>1848968171</v>
      </c>
      <c r="F21" s="137">
        <f t="shared" si="2"/>
        <v>9857173285</v>
      </c>
      <c r="G21" s="137">
        <f t="shared" si="2"/>
        <v>59858999419</v>
      </c>
    </row>
    <row r="22" spans="1:7" ht="44.25" customHeight="1">
      <c r="A22" s="288" t="s">
        <v>25</v>
      </c>
      <c r="B22" s="289"/>
      <c r="C22" s="289"/>
      <c r="D22" s="289"/>
      <c r="E22" s="289"/>
      <c r="F22" s="289"/>
      <c r="G22" s="289"/>
    </row>
    <row r="23" spans="1:7" ht="18.75" customHeight="1">
      <c r="A23" s="288" t="s">
        <v>26</v>
      </c>
      <c r="B23" s="289"/>
      <c r="C23" s="289"/>
      <c r="D23" s="289"/>
      <c r="E23" s="289"/>
      <c r="F23" s="289"/>
      <c r="G23" s="289"/>
    </row>
    <row r="24" spans="1:7" ht="18.75" customHeight="1">
      <c r="A24" s="288" t="s">
        <v>27</v>
      </c>
      <c r="B24" s="289"/>
      <c r="C24" s="289"/>
      <c r="D24" s="289"/>
      <c r="E24" s="289"/>
      <c r="F24" s="289"/>
      <c r="G24" s="289"/>
    </row>
    <row r="25" spans="1:7" ht="18.75" customHeight="1">
      <c r="A25" s="289"/>
      <c r="B25" s="289"/>
      <c r="C25" s="289"/>
      <c r="D25" s="289"/>
      <c r="E25" s="289"/>
      <c r="F25" s="289"/>
      <c r="G25" s="289"/>
    </row>
    <row r="26" spans="1:7" ht="29.25" customHeight="1" hidden="1">
      <c r="A26" s="289"/>
      <c r="B26" s="289"/>
      <c r="C26" s="289"/>
      <c r="D26" s="289"/>
      <c r="E26" s="289"/>
      <c r="F26" s="289"/>
      <c r="G26" s="289"/>
    </row>
    <row r="27" spans="1:7" ht="30" customHeight="1">
      <c r="A27" s="290" t="s">
        <v>30</v>
      </c>
      <c r="B27" s="291"/>
      <c r="C27" s="291"/>
      <c r="D27" s="291"/>
      <c r="E27" s="234" t="s">
        <v>353</v>
      </c>
      <c r="F27" s="232" t="s">
        <v>28</v>
      </c>
      <c r="G27" s="232" t="s">
        <v>29</v>
      </c>
    </row>
    <row r="28" spans="1:7" ht="30" customHeight="1">
      <c r="A28" s="292" t="s">
        <v>31</v>
      </c>
      <c r="B28" s="293"/>
      <c r="C28" s="293"/>
      <c r="D28" s="293"/>
      <c r="E28" s="235" t="s">
        <v>353</v>
      </c>
      <c r="F28" s="138">
        <v>9000000000</v>
      </c>
      <c r="G28" s="138">
        <v>9000000000</v>
      </c>
    </row>
    <row r="29" spans="1:7" ht="30" customHeight="1">
      <c r="A29" s="292" t="s">
        <v>32</v>
      </c>
      <c r="B29" s="293"/>
      <c r="C29" s="293"/>
      <c r="D29" s="293"/>
      <c r="E29" s="235" t="s">
        <v>353</v>
      </c>
      <c r="F29" s="138">
        <v>21000000000</v>
      </c>
      <c r="G29" s="138">
        <v>21000000000</v>
      </c>
    </row>
    <row r="30" spans="1:7" ht="30" customHeight="1">
      <c r="A30" s="139"/>
      <c r="B30" s="233" t="s">
        <v>12</v>
      </c>
      <c r="C30" s="77"/>
      <c r="D30" s="77"/>
      <c r="E30" s="236" t="s">
        <v>353</v>
      </c>
      <c r="F30" s="140">
        <f>SUM(F28:F29)</f>
        <v>30000000000</v>
      </c>
      <c r="G30" s="140">
        <f>SUM(G28:G29)</f>
        <v>30000000000</v>
      </c>
    </row>
    <row r="31" spans="1:7" ht="30" customHeight="1">
      <c r="A31" s="237" t="s">
        <v>34</v>
      </c>
      <c r="B31" s="47"/>
      <c r="C31" s="47"/>
      <c r="D31" s="47"/>
      <c r="E31" s="47"/>
      <c r="F31" s="47"/>
      <c r="G31" s="47"/>
    </row>
    <row r="32" spans="1:7" ht="30" customHeight="1">
      <c r="A32" s="238" t="s">
        <v>35</v>
      </c>
      <c r="B32" s="47"/>
      <c r="C32" s="47"/>
      <c r="D32" s="47"/>
      <c r="E32" s="47"/>
      <c r="F32" s="232" t="s">
        <v>33</v>
      </c>
      <c r="G32" s="236" t="s">
        <v>141</v>
      </c>
    </row>
    <row r="33" spans="1:7" ht="30" customHeight="1">
      <c r="A33" s="238" t="s">
        <v>36</v>
      </c>
      <c r="B33" s="47"/>
      <c r="C33" s="47"/>
      <c r="D33" s="47"/>
      <c r="E33" s="47"/>
      <c r="F33" s="141">
        <v>30000000000</v>
      </c>
      <c r="G33" s="141">
        <v>10000000000</v>
      </c>
    </row>
    <row r="34" spans="1:7" ht="30" customHeight="1">
      <c r="A34" s="238" t="s">
        <v>37</v>
      </c>
      <c r="B34" s="47"/>
      <c r="C34" s="47"/>
      <c r="D34" s="47"/>
      <c r="E34" s="47"/>
      <c r="F34" s="141">
        <v>0</v>
      </c>
      <c r="G34" s="141"/>
    </row>
    <row r="35" spans="1:7" ht="30" customHeight="1">
      <c r="A35" s="238" t="s">
        <v>38</v>
      </c>
      <c r="F35" s="142">
        <v>0</v>
      </c>
      <c r="G35" s="143">
        <v>0</v>
      </c>
    </row>
    <row r="36" spans="1:7" ht="30" customHeight="1">
      <c r="A36" s="238" t="s">
        <v>39</v>
      </c>
      <c r="F36" s="144">
        <f>SUM(F33:F35)</f>
        <v>30000000000</v>
      </c>
      <c r="G36" s="144">
        <f>SUM(G33:G35)</f>
        <v>10000000000</v>
      </c>
    </row>
    <row r="37" spans="1:7" ht="30" customHeight="1">
      <c r="A37" s="283" t="s">
        <v>40</v>
      </c>
      <c r="B37" s="284"/>
      <c r="C37" s="284"/>
      <c r="D37" s="284"/>
      <c r="E37" s="284"/>
      <c r="F37" s="143">
        <v>0</v>
      </c>
      <c r="G37" s="143">
        <v>0</v>
      </c>
    </row>
    <row r="38" spans="1:7" ht="30" customHeight="1">
      <c r="A38" s="225" t="s">
        <v>41</v>
      </c>
      <c r="F38" s="138"/>
      <c r="G38" s="138"/>
    </row>
    <row r="39" spans="1:7" ht="30" customHeight="1">
      <c r="A39" s="283" t="s">
        <v>42</v>
      </c>
      <c r="B39" s="284"/>
      <c r="C39" s="284"/>
      <c r="D39" s="284"/>
      <c r="E39" s="284"/>
      <c r="F39" s="138"/>
      <c r="G39" s="138"/>
    </row>
    <row r="40" spans="1:7" ht="30" customHeight="1">
      <c r="A40" s="283" t="s">
        <v>43</v>
      </c>
      <c r="B40" s="284"/>
      <c r="C40" s="284"/>
      <c r="D40" s="284"/>
      <c r="E40" s="284"/>
      <c r="F40" s="138">
        <v>0</v>
      </c>
      <c r="G40" s="145">
        <v>0</v>
      </c>
    </row>
    <row r="41" spans="1:7" ht="30" customHeight="1">
      <c r="A41" s="296" t="s">
        <v>44</v>
      </c>
      <c r="B41" s="297"/>
      <c r="F41" s="236" t="s">
        <v>28</v>
      </c>
      <c r="G41" s="236" t="s">
        <v>29</v>
      </c>
    </row>
    <row r="42" spans="1:7" ht="30" customHeight="1">
      <c r="A42" s="283" t="s">
        <v>45</v>
      </c>
      <c r="B42" s="284"/>
      <c r="C42" s="284"/>
      <c r="D42" s="284"/>
      <c r="E42" s="284"/>
      <c r="F42" s="138">
        <v>3000000</v>
      </c>
      <c r="G42" s="138">
        <v>3000000</v>
      </c>
    </row>
    <row r="43" spans="1:7" ht="30" customHeight="1">
      <c r="A43" s="283" t="s">
        <v>46</v>
      </c>
      <c r="B43" s="284"/>
      <c r="C43" s="284"/>
      <c r="D43" s="284"/>
      <c r="E43" s="284"/>
      <c r="F43" s="138">
        <v>3000000</v>
      </c>
      <c r="G43" s="138">
        <v>3000000</v>
      </c>
    </row>
    <row r="44" spans="1:7" ht="30" customHeight="1">
      <c r="A44" s="283" t="s">
        <v>47</v>
      </c>
      <c r="B44" s="284"/>
      <c r="C44" s="284"/>
      <c r="D44" s="284"/>
      <c r="E44" s="284"/>
      <c r="F44" s="138">
        <v>3000000</v>
      </c>
      <c r="G44" s="138">
        <v>3000000</v>
      </c>
    </row>
    <row r="45" spans="1:7" ht="30" customHeight="1">
      <c r="A45" s="283" t="s">
        <v>48</v>
      </c>
      <c r="B45" s="284"/>
      <c r="C45" s="284"/>
      <c r="D45" s="284"/>
      <c r="E45" s="284"/>
      <c r="F45" s="138">
        <v>0</v>
      </c>
      <c r="G45" s="138">
        <v>0</v>
      </c>
    </row>
    <row r="46" spans="1:7" ht="30" customHeight="1">
      <c r="A46" s="283" t="s">
        <v>49</v>
      </c>
      <c r="B46" s="284"/>
      <c r="C46" s="284"/>
      <c r="D46" s="284"/>
      <c r="E46" s="284"/>
      <c r="F46" s="138">
        <f>F47+F48</f>
        <v>3000000</v>
      </c>
      <c r="G46" s="138">
        <f>G47+G48</f>
        <v>3000000</v>
      </c>
    </row>
    <row r="47" spans="1:7" ht="30" customHeight="1">
      <c r="A47" s="283" t="s">
        <v>47</v>
      </c>
      <c r="B47" s="284"/>
      <c r="C47" s="284"/>
      <c r="D47" s="284"/>
      <c r="E47" s="284"/>
      <c r="F47" s="138">
        <v>3000000</v>
      </c>
      <c r="G47" s="138">
        <v>3000000</v>
      </c>
    </row>
    <row r="48" spans="1:7" ht="30" customHeight="1">
      <c r="A48" s="283" t="s">
        <v>48</v>
      </c>
      <c r="B48" s="284"/>
      <c r="C48" s="284"/>
      <c r="D48" s="284"/>
      <c r="E48" s="284"/>
      <c r="F48" s="138">
        <v>0</v>
      </c>
      <c r="G48" s="138">
        <v>0</v>
      </c>
    </row>
    <row r="49" spans="1:7" ht="30" customHeight="1">
      <c r="A49" s="283" t="s">
        <v>50</v>
      </c>
      <c r="B49" s="284"/>
      <c r="C49" s="284"/>
      <c r="D49" s="284"/>
      <c r="E49" s="284"/>
      <c r="F49" s="138"/>
      <c r="G49" s="138"/>
    </row>
    <row r="50" spans="1:7" ht="30" customHeight="1">
      <c r="A50" s="285"/>
      <c r="B50" s="285"/>
      <c r="C50" s="285"/>
      <c r="D50" s="285"/>
      <c r="E50" s="285"/>
      <c r="F50" s="236" t="s">
        <v>28</v>
      </c>
      <c r="G50" s="236" t="s">
        <v>29</v>
      </c>
    </row>
    <row r="51" spans="1:7" ht="30" customHeight="1">
      <c r="A51" s="286" t="s">
        <v>51</v>
      </c>
      <c r="B51" s="287"/>
      <c r="C51" s="287"/>
      <c r="D51" s="287"/>
      <c r="E51" s="287"/>
      <c r="F51" s="140">
        <f>SUM(F52:F54)</f>
        <v>6007996595</v>
      </c>
      <c r="G51" s="140">
        <f>SUM(G52:G54)</f>
        <v>3666556607</v>
      </c>
    </row>
    <row r="52" spans="1:7" ht="30" customHeight="1">
      <c r="A52" s="283" t="s">
        <v>52</v>
      </c>
      <c r="B52" s="284"/>
      <c r="C52" s="284"/>
      <c r="D52" s="284"/>
      <c r="E52" s="284"/>
      <c r="F52" s="138">
        <f>D21</f>
        <v>3152857963</v>
      </c>
      <c r="G52" s="138">
        <v>1946285795</v>
      </c>
    </row>
    <row r="53" spans="1:7" ht="30" customHeight="1">
      <c r="A53" s="283" t="s">
        <v>53</v>
      </c>
      <c r="B53" s="284"/>
      <c r="C53" s="284"/>
      <c r="D53" s="284"/>
      <c r="E53" s="284"/>
      <c r="F53" s="138">
        <f>E21</f>
        <v>1848968171</v>
      </c>
      <c r="G53" s="138">
        <v>1245682087</v>
      </c>
    </row>
    <row r="54" spans="1:7" ht="30" customHeight="1">
      <c r="A54" s="283" t="s">
        <v>54</v>
      </c>
      <c r="B54" s="284"/>
      <c r="C54" s="284"/>
      <c r="D54" s="284"/>
      <c r="E54" s="284"/>
      <c r="F54" s="138">
        <v>1006170461</v>
      </c>
      <c r="G54" s="138">
        <v>474588725</v>
      </c>
    </row>
    <row r="55" spans="1:7" ht="64.5" customHeight="1">
      <c r="A55" s="284" t="s">
        <v>389</v>
      </c>
      <c r="B55" s="284"/>
      <c r="C55" s="284"/>
      <c r="D55" s="284"/>
      <c r="E55" s="284"/>
      <c r="F55" s="284"/>
      <c r="G55" s="284"/>
    </row>
  </sheetData>
  <mergeCells count="28">
    <mergeCell ref="A37:E37"/>
    <mergeCell ref="A1:G1"/>
    <mergeCell ref="A2:G2"/>
    <mergeCell ref="A46:E46"/>
    <mergeCell ref="A39:E39"/>
    <mergeCell ref="A40:E40"/>
    <mergeCell ref="A41:B41"/>
    <mergeCell ref="A42:E42"/>
    <mergeCell ref="A43:E43"/>
    <mergeCell ref="A44:E44"/>
    <mergeCell ref="A26:G26"/>
    <mergeCell ref="A27:D27"/>
    <mergeCell ref="A28:D28"/>
    <mergeCell ref="A29:D29"/>
    <mergeCell ref="A22:G22"/>
    <mergeCell ref="A23:G23"/>
    <mergeCell ref="A24:G24"/>
    <mergeCell ref="A25:G25"/>
    <mergeCell ref="A45:E45"/>
    <mergeCell ref="A53:E53"/>
    <mergeCell ref="A54:E54"/>
    <mergeCell ref="A55:G55"/>
    <mergeCell ref="A49:E49"/>
    <mergeCell ref="A50:E50"/>
    <mergeCell ref="A51:E51"/>
    <mergeCell ref="A52:E52"/>
    <mergeCell ref="A48:E48"/>
    <mergeCell ref="A47:E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THANHNHAN</dc:creator>
  <cp:keywords/>
  <dc:description/>
  <cp:lastModifiedBy>thaoln</cp:lastModifiedBy>
  <dcterms:created xsi:type="dcterms:W3CDTF">2008-10-17T02:36:01Z</dcterms:created>
  <dcterms:modified xsi:type="dcterms:W3CDTF">2008-10-22T03:57:01Z</dcterms:modified>
  <cp:category/>
  <cp:version/>
  <cp:contentType/>
  <cp:contentStatus/>
</cp:coreProperties>
</file>